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<sst xmlns="http://schemas.openxmlformats.org/spreadsheetml/2006/main" count="123" uniqueCount="53">
  <si>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</si>
  <si>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</si>
  <si>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</si>
  <si>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</si>
  <si>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</si>
  <si>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</si>
  <si>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</si>
  <si>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</si>
  <si>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</si>
  <si>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</si>
  <si>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</si>
  <si>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</si>
  <si>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</si>
  <si>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</si>
  <si>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</si>
  <si>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</si>
  <si>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</si>
  <si>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</si>
  <si>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</si>
  <si>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</si>
  <si>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</si>
  <si>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</si>
  <si>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</si>
  <si>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</si>
  <si>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</si>
  <si>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</si>
  <si>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</si>
  <si>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</si>
  <si>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</si>
  <si>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</si>
  <si>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</si>
  <si>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</si>
  <si>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</si>
  <si>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</si>
  <si>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</si>
  <si>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</si>
  <si>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</si>
  <si>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</si>
  <si>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</si>
  <si>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</si>
  <si>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</si>
  <si>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упрощенная система налогообложения</t>
  </si>
  <si>
    <t>Всего  доходов</t>
  </si>
  <si>
    <t xml:space="preserve"> - земельный налог </t>
  </si>
  <si>
    <t>за январь - февраль 2019 года</t>
  </si>
  <si>
    <t xml:space="preserve"> план на январь- февраль 2019 года</t>
  </si>
  <si>
    <t>за  январь - февраль  2018 - 2019 года</t>
  </si>
  <si>
    <t>факт за январь - февраль 2018 года</t>
  </si>
  <si>
    <t>факт за январь - февраль 2019 года</t>
  </si>
  <si>
    <t>факт за январь - февраль  2019 года</t>
  </si>
  <si>
    <t>за  январь - февраль 2019 года</t>
  </si>
  <si>
    <t xml:space="preserve"> план на январь - февраль  2019 года</t>
  </si>
  <si>
    <t>факт за январь - февраль   2019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</si>
</sst>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188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88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188" fontId="4" fillId="0" borderId="12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/>
    </xf>
    <xf numFmtId="188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88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88" fontId="6" fillId="0" borderId="23" xfId="0" applyNumberFormat="1" applyFont="1" applyBorder="1" applyAlignment="1">
      <alignment horizontal="center"/>
    </xf>
    <xf numFmtId="188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88" fontId="6" fillId="0" borderId="25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88" fontId="6" fillId="0" borderId="13" xfId="0" applyNumberFormat="1" applyFont="1" applyBorder="1" applyAlignment="1">
      <alignment horizontal="center"/>
    </xf>
    <xf numFmtId="188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188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88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88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0" borderId="31" xfId="0" applyNumberFormat="1" applyFont="1" applyBorder="1" applyAlignment="1">
      <alignment horizontal="left" wrapText="1"/>
    </xf>
    <xf numFmtId="188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7" fillId="0" borderId="18" xfId="0" applyFont="1" applyBorder="1" applyAlignment="1">
      <alignment/>
    </xf>
    <xf numFmtId="188" fontId="6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88" fontId="4" fillId="0" borderId="37" xfId="0" applyNumberFormat="1" applyFont="1" applyBorder="1" applyAlignment="1">
      <alignment horizontal="center"/>
    </xf>
    <xf numFmtId="188" fontId="4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189" fontId="4" fillId="0" borderId="38" xfId="0" applyNumberFormat="1" applyFont="1" applyBorder="1" applyAlignment="1">
      <alignment horizontal="center"/>
    </xf>
    <xf numFmtId="189" fontId="1" fillId="0" borderId="39" xfId="0" applyNumberFormat="1" applyFont="1" applyBorder="1" applyAlignment="1">
      <alignment horizontal="center"/>
    </xf>
    <xf numFmtId="189" fontId="4" fillId="0" borderId="39" xfId="0" applyNumberFormat="1" applyFont="1" applyBorder="1" applyAlignment="1">
      <alignment horizontal="center"/>
    </xf>
    <xf numFmtId="189" fontId="1" fillId="0" borderId="40" xfId="0" applyNumberFormat="1" applyFont="1" applyBorder="1" applyAlignment="1">
      <alignment horizontal="center"/>
    </xf>
    <xf numFmtId="188" fontId="4" fillId="0" borderId="41" xfId="0" applyNumberFormat="1" applyFont="1" applyBorder="1" applyAlignment="1">
      <alignment horizontal="center"/>
    </xf>
    <xf numFmtId="188" fontId="4" fillId="0" borderId="24" xfId="0" applyNumberFormat="1" applyFont="1" applyBorder="1" applyAlignment="1">
      <alignment horizontal="center"/>
    </xf>
    <xf numFmtId="189" fontId="4" fillId="0" borderId="30" xfId="0" applyNumberFormat="1" applyFont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9" fontId="1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9" fontId="4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89" fontId="1" fillId="0" borderId="44" xfId="0" applyNumberFormat="1" applyFont="1" applyBorder="1" applyAlignment="1">
      <alignment horizontal="center"/>
    </xf>
    <xf numFmtId="189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88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distributed" wrapText="1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80" zoomScaleNormal="80" zoomScalePageLayoutView="0" workbookViewId="0" topLeftCell="A4">
      <selection activeCell="B31" sqref="B31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1:5" ht="17.25" customHeight="1">
      <c r="A1" s="26"/>
      <c r="B1" s="26"/>
      <c r="C1" s="26"/>
      <c r="D1" s="107" t="s">
        <v>26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36</v>
      </c>
      <c r="B4" s="107"/>
      <c r="C4" s="107"/>
      <c r="D4" s="107"/>
      <c r="E4" s="107"/>
      <c r="F4" s="2"/>
    </row>
    <row r="5" spans="1:5" ht="17.25" customHeight="1">
      <c r="A5" s="107" t="s">
        <v>46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47</v>
      </c>
      <c r="C8" s="30" t="s">
        <v>48</v>
      </c>
      <c r="D8" s="30" t="s">
        <v>37</v>
      </c>
      <c r="E8" s="31" t="s">
        <v>27</v>
      </c>
    </row>
    <row r="9" spans="1:5" ht="17.25" customHeight="1" thickBot="1">
      <c r="A9" s="59" t="s">
        <v>17</v>
      </c>
      <c r="B9" s="46">
        <f>SUM(B10:B19)</f>
        <v>7695.700000000002</v>
      </c>
      <c r="C9" s="46">
        <f>SUM(C10:C19)</f>
        <v>8041.3</v>
      </c>
      <c r="D9" s="46">
        <f>C9-B9</f>
        <v>345.59999999999854</v>
      </c>
      <c r="E9" s="47">
        <f aca="true" t="shared" si="0" ref="E9:E31">C9/B9*100</f>
        <v>104.49081954857905</v>
      </c>
    </row>
    <row r="10" spans="1:5" ht="17.25" customHeight="1">
      <c r="A10" s="58" t="s">
        <v>6</v>
      </c>
      <c r="B10" s="35">
        <v>3217.7</v>
      </c>
      <c r="C10" s="35">
        <v>3020</v>
      </c>
      <c r="D10" s="35">
        <f aca="true" t="shared" si="1" ref="D10:D27">C10-B10</f>
        <v>-197.69999999999982</v>
      </c>
      <c r="E10" s="33">
        <f t="shared" si="0"/>
        <v>93.85585977561612</v>
      </c>
    </row>
    <row r="11" spans="1:5" ht="17.25" customHeight="1">
      <c r="A11" s="34" t="s">
        <v>39</v>
      </c>
      <c r="B11" s="32">
        <v>1281.2</v>
      </c>
      <c r="C11" s="32">
        <v>2304.7</v>
      </c>
      <c r="D11" s="32">
        <f t="shared" si="1"/>
        <v>1023.4999999999998</v>
      </c>
      <c r="E11" s="33">
        <f t="shared" si="0"/>
        <v>179.88604433343738</v>
      </c>
    </row>
    <row r="12" spans="1:5" ht="17.25" customHeight="1">
      <c r="A12" s="36" t="s">
        <v>41</v>
      </c>
      <c r="B12" s="32">
        <v>221.1</v>
      </c>
      <c r="C12" s="32">
        <v>227.6</v>
      </c>
      <c r="D12" s="32">
        <f t="shared" si="1"/>
        <v>6.5</v>
      </c>
      <c r="E12" s="33">
        <f t="shared" si="0"/>
        <v>102.9398462234283</v>
      </c>
    </row>
    <row r="13" spans="1:5" ht="39" customHeight="1">
      <c r="A13" s="37" t="s">
        <v>7</v>
      </c>
      <c r="B13" s="32">
        <v>697.3</v>
      </c>
      <c r="C13" s="32">
        <v>537.9</v>
      </c>
      <c r="D13" s="32">
        <f t="shared" si="1"/>
        <v>-159.39999999999998</v>
      </c>
      <c r="E13" s="33">
        <f t="shared" si="0"/>
        <v>77.14039868062527</v>
      </c>
    </row>
    <row r="14" spans="1:8" ht="42" customHeight="1">
      <c r="A14" s="37" t="s">
        <v>40</v>
      </c>
      <c r="B14" s="32">
        <v>57.8</v>
      </c>
      <c r="C14" s="32">
        <v>93.9</v>
      </c>
      <c r="D14" s="32">
        <f t="shared" si="1"/>
        <v>36.10000000000001</v>
      </c>
      <c r="E14" s="33">
        <f t="shared" si="0"/>
        <v>162.4567474048443</v>
      </c>
      <c r="H14" s="106"/>
    </row>
    <row r="15" spans="1:5" ht="21" customHeight="1">
      <c r="A15" s="37" t="s">
        <v>11</v>
      </c>
      <c r="B15" s="32">
        <v>1490.3</v>
      </c>
      <c r="C15" s="32">
        <v>120.3</v>
      </c>
      <c r="D15" s="32">
        <f t="shared" si="1"/>
        <v>-1370</v>
      </c>
      <c r="E15" s="33">
        <f t="shared" si="0"/>
        <v>8.072200228141984</v>
      </c>
    </row>
    <row r="16" spans="1:5" ht="17.25" customHeight="1">
      <c r="A16" s="34" t="s">
        <v>9</v>
      </c>
      <c r="B16" s="32">
        <v>24.6</v>
      </c>
      <c r="C16" s="32">
        <v>16.5</v>
      </c>
      <c r="D16" s="32">
        <f t="shared" si="1"/>
        <v>-8.100000000000001</v>
      </c>
      <c r="E16" s="33">
        <f t="shared" si="0"/>
        <v>67.07317073170731</v>
      </c>
    </row>
    <row r="17" spans="1:5" ht="17.25" customHeight="1">
      <c r="A17" s="34" t="s">
        <v>43</v>
      </c>
      <c r="B17" s="32">
        <v>568.1</v>
      </c>
      <c r="C17" s="32">
        <v>1493.3</v>
      </c>
      <c r="D17" s="32">
        <f t="shared" si="1"/>
        <v>925.1999999999999</v>
      </c>
      <c r="E17" s="33">
        <f t="shared" si="0"/>
        <v>262.85865164583697</v>
      </c>
    </row>
    <row r="18" spans="1:5" ht="17.25" customHeight="1">
      <c r="A18" s="37" t="s">
        <v>8</v>
      </c>
      <c r="B18" s="38">
        <v>137.6</v>
      </c>
      <c r="C18" s="38">
        <v>227.1</v>
      </c>
      <c r="D18" s="32">
        <f t="shared" si="1"/>
        <v>89.5</v>
      </c>
      <c r="E18" s="33">
        <f t="shared" si="0"/>
        <v>165.04360465116278</v>
      </c>
    </row>
    <row r="19" spans="1:5" ht="17.25" customHeight="1" thickBot="1">
      <c r="A19" s="60" t="s">
        <v>13</v>
      </c>
      <c r="B19" s="44"/>
      <c r="C19" s="44"/>
      <c r="D19" s="44">
        <f t="shared" si="1"/>
        <v>0</v>
      </c>
      <c r="E19" s="61" t="e">
        <f t="shared" si="0"/>
        <v>#DIV/0!</v>
      </c>
    </row>
    <row r="20" spans="1:5" ht="17.25" customHeight="1" thickBot="1">
      <c r="A20" s="63" t="s">
        <v>18</v>
      </c>
      <c r="B20" s="46">
        <f>SUM(B21:B27)</f>
        <v>1139.8000000000002</v>
      </c>
      <c r="C20" s="46">
        <f>SUM(C21:C27)</f>
        <v>856.4</v>
      </c>
      <c r="D20" s="46">
        <f t="shared" si="1"/>
        <v>-283.4000000000002</v>
      </c>
      <c r="E20" s="47">
        <f t="shared" si="0"/>
        <v>75.13598876995962</v>
      </c>
    </row>
    <row r="21" spans="1:9" ht="56.25" customHeight="1">
      <c r="A21" s="62" t="s">
        <v>20</v>
      </c>
      <c r="B21" s="35">
        <v>465.5</v>
      </c>
      <c r="C21" s="35">
        <v>159.7</v>
      </c>
      <c r="D21" s="35">
        <f t="shared" si="1"/>
        <v>-305.8</v>
      </c>
      <c r="E21" s="33">
        <f t="shared" si="0"/>
        <v>34.30719656283566</v>
      </c>
      <c r="I21" s="8"/>
    </row>
    <row r="22" spans="1:5" ht="31.5" customHeight="1">
      <c r="A22" s="37" t="s">
        <v>12</v>
      </c>
      <c r="B22" s="32">
        <v>27.1</v>
      </c>
      <c r="C22" s="32">
        <v>27.7</v>
      </c>
      <c r="D22" s="32">
        <f t="shared" si="1"/>
        <v>0.5999999999999979</v>
      </c>
      <c r="E22" s="33">
        <f t="shared" si="0"/>
        <v>102.21402214022139</v>
      </c>
    </row>
    <row r="23" spans="1:5" ht="36.75" customHeight="1">
      <c r="A23" s="37" t="s">
        <v>21</v>
      </c>
      <c r="B23" s="32">
        <v>151.6</v>
      </c>
      <c r="C23" s="32">
        <v>327.8</v>
      </c>
      <c r="D23" s="32">
        <f t="shared" si="1"/>
        <v>176.20000000000002</v>
      </c>
      <c r="E23" s="33">
        <f t="shared" si="0"/>
        <v>216.2269129287599</v>
      </c>
    </row>
    <row r="24" spans="1:5" ht="36" customHeight="1">
      <c r="A24" s="37" t="s">
        <v>22</v>
      </c>
      <c r="B24" s="38">
        <v>377.6</v>
      </c>
      <c r="C24" s="38">
        <v>218.4</v>
      </c>
      <c r="D24" s="32">
        <f t="shared" si="1"/>
        <v>-159.20000000000002</v>
      </c>
      <c r="E24" s="33">
        <f t="shared" si="0"/>
        <v>57.83898305084746</v>
      </c>
    </row>
    <row r="25" spans="1:5" ht="27.75" customHeight="1">
      <c r="A25" s="37" t="s">
        <v>23</v>
      </c>
      <c r="B25" s="38"/>
      <c r="C25" s="38"/>
      <c r="D25" s="32"/>
      <c r="E25" s="33"/>
    </row>
    <row r="26" spans="1:5" ht="36" customHeight="1">
      <c r="A26" s="37" t="s">
        <v>24</v>
      </c>
      <c r="B26" s="32">
        <v>118</v>
      </c>
      <c r="C26" s="32">
        <v>119.4</v>
      </c>
      <c r="D26" s="32">
        <f t="shared" si="1"/>
        <v>1.4000000000000057</v>
      </c>
      <c r="E26" s="33">
        <f t="shared" si="0"/>
        <v>101.18644067796612</v>
      </c>
    </row>
    <row r="27" spans="1:5" ht="18" customHeight="1">
      <c r="A27" s="37" t="s">
        <v>25</v>
      </c>
      <c r="B27" s="38"/>
      <c r="C27" s="38">
        <v>3.4</v>
      </c>
      <c r="D27" s="32">
        <f t="shared" si="1"/>
        <v>3.4</v>
      </c>
      <c r="E27" s="33" t="e">
        <f t="shared" si="0"/>
        <v>#DIV/0!</v>
      </c>
    </row>
    <row r="28" spans="1:5" ht="15.75" customHeight="1">
      <c r="A28" s="34"/>
      <c r="B28" s="38"/>
      <c r="C28" s="41"/>
      <c r="D28" s="32"/>
      <c r="E28" s="33"/>
    </row>
    <row r="29" spans="1:5" ht="75" customHeight="1" hidden="1">
      <c r="A29" s="42" t="s">
        <v>5</v>
      </c>
      <c r="B29" s="32"/>
      <c r="C29" s="32"/>
      <c r="D29" s="32"/>
      <c r="E29" s="33"/>
    </row>
    <row r="30" spans="1:5" ht="15.75" customHeight="1" thickBot="1">
      <c r="A30" s="56"/>
      <c r="B30" s="41"/>
      <c r="C30" s="41"/>
      <c r="D30" s="44"/>
      <c r="E30" s="64"/>
    </row>
    <row r="31" spans="1:5" ht="24" customHeight="1" thickBot="1">
      <c r="A31" s="65" t="s">
        <v>42</v>
      </c>
      <c r="B31" s="46">
        <f>B9+B20</f>
        <v>8835.500000000002</v>
      </c>
      <c r="C31" s="46">
        <f>C9+C20</f>
        <v>8897.7</v>
      </c>
      <c r="D31" s="46">
        <f>D9+D20</f>
        <v>62.19999999999834</v>
      </c>
      <c r="E31" s="47">
        <f t="shared" si="0"/>
        <v>100.70397826948106</v>
      </c>
    </row>
    <row r="32" spans="1:5" ht="12.75">
      <c r="A32" s="26"/>
      <c r="B32" s="26"/>
      <c r="C32" s="26"/>
      <c r="D32" s="26"/>
      <c r="E32" s="26"/>
    </row>
    <row r="42" ht="12.75">
      <c r="E42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="70" zoomScaleNormal="7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10" sqref="C10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2.00390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115" t="s">
        <v>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</row>
    <row r="2" spans="1:28" ht="16.5" customHeight="1">
      <c r="A2" s="115" t="s">
        <v>35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</row>
    <row r="3" spans="1:28" ht="17.25" customHeight="1">
      <c r="A3" s="115" t="s">
        <v>50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</row>
    <row r="4" spans="1:3" ht="17.25" customHeight="1">
      <c r="A4" s="6"/>
      <c r="B4" s="6"/>
      <c r="C4" s="6"/>
    </row>
    <row r="5" spans="1:28" ht="17.25" customHeight="1" thickBot="1">
      <c r="A5" s="6"/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14" t="s">
        <v>3</v>
      </c>
      <c r="AB5" s="114"/>
    </row>
    <row r="6" spans="1:28" ht="15.75" customHeight="1" thickBot="1">
      <c r="A6" s="109" t="s">
        <v>0</v>
      </c>
      <c r="B6" s="116" t="s">
        <v>14</v>
      </c>
      <c r="C6" s="117"/>
      <c r="D6" s="118"/>
      <c r="E6" s="122" t="s">
        <v>2</v>
      </c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3"/>
    </row>
    <row r="7" spans="1:28" ht="37.5" customHeight="1" thickBot="1">
      <c r="A7" s="112"/>
      <c r="B7" s="119"/>
      <c r="C7" s="120"/>
      <c r="D7" s="121"/>
      <c r="E7" s="110" t="s">
        <v>15</v>
      </c>
      <c r="F7" s="110"/>
      <c r="G7" s="111"/>
      <c r="H7" s="109" t="s">
        <v>28</v>
      </c>
      <c r="I7" s="110"/>
      <c r="J7" s="111"/>
      <c r="K7" s="124" t="s">
        <v>29</v>
      </c>
      <c r="L7" s="125"/>
      <c r="M7" s="126"/>
      <c r="N7" s="109" t="s">
        <v>30</v>
      </c>
      <c r="O7" s="110"/>
      <c r="P7" s="111"/>
      <c r="Q7" s="109" t="s">
        <v>31</v>
      </c>
      <c r="R7" s="110"/>
      <c r="S7" s="111"/>
      <c r="T7" s="109" t="s">
        <v>32</v>
      </c>
      <c r="U7" s="110"/>
      <c r="V7" s="111"/>
      <c r="W7" s="109" t="s">
        <v>33</v>
      </c>
      <c r="X7" s="110"/>
      <c r="Y7" s="111"/>
      <c r="Z7" s="124" t="s">
        <v>34</v>
      </c>
      <c r="AA7" s="125"/>
      <c r="AB7" s="126"/>
    </row>
    <row r="8" spans="1:28" ht="72" customHeight="1" thickBot="1">
      <c r="A8" s="113"/>
      <c r="B8" s="70" t="s">
        <v>51</v>
      </c>
      <c r="C8" s="14" t="s">
        <v>52</v>
      </c>
      <c r="D8" s="14" t="s">
        <v>1</v>
      </c>
      <c r="E8" s="70" t="s">
        <v>51</v>
      </c>
      <c r="F8" s="14" t="s">
        <v>52</v>
      </c>
      <c r="G8" s="14" t="s">
        <v>1</v>
      </c>
      <c r="H8" s="70" t="s">
        <v>51</v>
      </c>
      <c r="I8" s="14" t="s">
        <v>52</v>
      </c>
      <c r="J8" s="14" t="s">
        <v>1</v>
      </c>
      <c r="K8" s="70" t="s">
        <v>51</v>
      </c>
      <c r="L8" s="14" t="s">
        <v>52</v>
      </c>
      <c r="M8" s="14" t="s">
        <v>1</v>
      </c>
      <c r="N8" s="70" t="s">
        <v>51</v>
      </c>
      <c r="O8" s="14" t="s">
        <v>52</v>
      </c>
      <c r="P8" s="14" t="s">
        <v>1</v>
      </c>
      <c r="Q8" s="70" t="s">
        <v>51</v>
      </c>
      <c r="R8" s="14" t="s">
        <v>52</v>
      </c>
      <c r="S8" s="14" t="s">
        <v>1</v>
      </c>
      <c r="T8" s="70" t="s">
        <v>51</v>
      </c>
      <c r="U8" s="14" t="s">
        <v>52</v>
      </c>
      <c r="V8" s="14" t="s">
        <v>1</v>
      </c>
      <c r="W8" s="70" t="s">
        <v>51</v>
      </c>
      <c r="X8" s="14" t="s">
        <v>52</v>
      </c>
      <c r="Y8" s="14" t="s">
        <v>1</v>
      </c>
      <c r="Z8" s="70" t="s">
        <v>51</v>
      </c>
      <c r="AA8" s="14" t="s">
        <v>52</v>
      </c>
      <c r="AB8" s="14" t="s">
        <v>1</v>
      </c>
    </row>
    <row r="9" spans="1:28" ht="22.5" customHeight="1">
      <c r="A9" s="18" t="s">
        <v>17</v>
      </c>
      <c r="B9" s="75">
        <f>E9+H9+K9+N9+Q9+T9+W9+Z9</f>
        <v>6638.400000000001</v>
      </c>
      <c r="C9" s="76">
        <f>F9+I9+L9+O9+R9+U9+X9+AA9</f>
        <v>8041.400000000001</v>
      </c>
      <c r="D9" s="77">
        <f aca="true" t="shared" si="0" ref="D9:D27">C9/B9</f>
        <v>1.211346107495782</v>
      </c>
      <c r="E9" s="68">
        <f>SUM(E10:E19)</f>
        <v>3764.7000000000003</v>
      </c>
      <c r="F9" s="69">
        <f>SUM(F10:F19)</f>
        <v>4745.7</v>
      </c>
      <c r="G9" s="71">
        <f aca="true" t="shared" si="1" ref="G9:G29">F9/E9</f>
        <v>1.2605785321539564</v>
      </c>
      <c r="H9" s="75">
        <f>SUM(H10:H19)</f>
        <v>1889.1</v>
      </c>
      <c r="I9" s="76">
        <f>SUM(I10:I19)</f>
        <v>2200.9</v>
      </c>
      <c r="J9" s="77">
        <f aca="true" t="shared" si="2" ref="J9:J14">I9/H9</f>
        <v>1.1650521412312742</v>
      </c>
      <c r="K9" s="68">
        <f>SUM(K10:K19)</f>
        <v>112</v>
      </c>
      <c r="L9" s="69">
        <f>SUM(L10:L19)</f>
        <v>135.2</v>
      </c>
      <c r="M9" s="71">
        <f aca="true" t="shared" si="3" ref="M9:M18">L9/K9</f>
        <v>1.207142857142857</v>
      </c>
      <c r="N9" s="75">
        <f>SUM(N10:N19)</f>
        <v>135.5</v>
      </c>
      <c r="O9" s="76">
        <f>SUM(O10:O19)</f>
        <v>148.1</v>
      </c>
      <c r="P9" s="77">
        <f>O9/N9</f>
        <v>1.0929889298892987</v>
      </c>
      <c r="Q9" s="68">
        <f>SUM(Q10:Q19)</f>
        <v>352</v>
      </c>
      <c r="R9" s="76">
        <f>SUM(R10:R19)</f>
        <v>364.1</v>
      </c>
      <c r="S9" s="71">
        <f>R9/Q9</f>
        <v>1.034375</v>
      </c>
      <c r="T9" s="75">
        <f>SUM(T10:T19)</f>
        <v>189.10000000000002</v>
      </c>
      <c r="U9" s="76">
        <f>SUM(U10:U19)</f>
        <v>210.70000000000002</v>
      </c>
      <c r="V9" s="77">
        <f>U9/T9</f>
        <v>1.1142252776308832</v>
      </c>
      <c r="W9" s="68">
        <f>SUM(W10:W19)</f>
        <v>127.5</v>
      </c>
      <c r="X9" s="69">
        <f>SUM(X10:X19)</f>
        <v>163.9</v>
      </c>
      <c r="Y9" s="71">
        <f>X9/W9</f>
        <v>1.2854901960784315</v>
      </c>
      <c r="Z9" s="75">
        <f>SUM(Z10:Z19)</f>
        <v>68.5</v>
      </c>
      <c r="AA9" s="76">
        <f>SUM(AA10:AA19)</f>
        <v>72.8</v>
      </c>
      <c r="AB9" s="77">
        <f aca="true" t="shared" si="4" ref="AB9:AB24">AA9/Z9</f>
        <v>1.0627737226277372</v>
      </c>
    </row>
    <row r="10" spans="1:28" ht="17.25" customHeight="1">
      <c r="A10" s="19" t="s">
        <v>6</v>
      </c>
      <c r="B10" s="9">
        <f aca="true" t="shared" si="5" ref="B10:B19">E10+H10+K10+N10+Q10+T10+W10+Z10</f>
        <v>2777.2</v>
      </c>
      <c r="C10" s="3">
        <f aca="true" t="shared" si="6" ref="C10:C19">F10+I10+L10+O10+R10+U10+X10+AA10</f>
        <v>3020.0999999999995</v>
      </c>
      <c r="D10" s="79">
        <f t="shared" si="0"/>
        <v>1.0874621921359642</v>
      </c>
      <c r="E10" s="10">
        <v>1561.5</v>
      </c>
      <c r="F10" s="3">
        <v>1731.8</v>
      </c>
      <c r="G10" s="72">
        <f t="shared" si="1"/>
        <v>1.1090617995517131</v>
      </c>
      <c r="H10" s="9">
        <v>1064.7</v>
      </c>
      <c r="I10" s="3">
        <v>1094.1</v>
      </c>
      <c r="J10" s="79">
        <f t="shared" si="2"/>
        <v>1.0276134122287968</v>
      </c>
      <c r="K10" s="10">
        <v>26</v>
      </c>
      <c r="L10" s="3">
        <v>44.9</v>
      </c>
      <c r="M10" s="72">
        <f t="shared" si="3"/>
        <v>1.7269230769230768</v>
      </c>
      <c r="N10" s="9">
        <v>16</v>
      </c>
      <c r="O10" s="3">
        <v>22.4</v>
      </c>
      <c r="P10" s="79">
        <f>O10/N10</f>
        <v>1.4</v>
      </c>
      <c r="Q10" s="90">
        <v>25</v>
      </c>
      <c r="R10" s="12">
        <v>32.6</v>
      </c>
      <c r="S10" s="72">
        <f>R10/Q10</f>
        <v>1.304</v>
      </c>
      <c r="T10" s="78">
        <v>29.5</v>
      </c>
      <c r="U10" s="12">
        <v>37.6</v>
      </c>
      <c r="V10" s="79">
        <f>U10/T10</f>
        <v>1.2745762711864408</v>
      </c>
      <c r="W10" s="90">
        <v>21</v>
      </c>
      <c r="X10" s="12">
        <v>20</v>
      </c>
      <c r="Y10" s="72">
        <f>X10/W10</f>
        <v>0.9523809523809523</v>
      </c>
      <c r="Z10" s="78">
        <v>33.5</v>
      </c>
      <c r="AA10" s="12">
        <v>36.7</v>
      </c>
      <c r="AB10" s="79">
        <f t="shared" si="4"/>
        <v>1.0955223880597016</v>
      </c>
    </row>
    <row r="11" spans="1:28" ht="17.25" customHeight="1">
      <c r="A11" s="19" t="s">
        <v>39</v>
      </c>
      <c r="B11" s="9">
        <f>E11+H11+K11+N11+Q11+T11+W11+Z11</f>
        <v>1344.5</v>
      </c>
      <c r="C11" s="3">
        <f>F11+I11+L11+O11+R11+U11+X11+AA11</f>
        <v>2304.7</v>
      </c>
      <c r="D11" s="79">
        <f t="shared" si="0"/>
        <v>1.7141688359985123</v>
      </c>
      <c r="E11" s="10">
        <v>1050</v>
      </c>
      <c r="F11" s="3">
        <v>1843.3</v>
      </c>
      <c r="G11" s="72">
        <f t="shared" si="1"/>
        <v>1.7555238095238095</v>
      </c>
      <c r="H11" s="1">
        <v>294.5</v>
      </c>
      <c r="I11" s="3">
        <v>461.4</v>
      </c>
      <c r="J11" s="79">
        <f t="shared" si="2"/>
        <v>1.5667232597623089</v>
      </c>
      <c r="K11" s="10"/>
      <c r="L11" s="3"/>
      <c r="M11" s="72" t="e">
        <f t="shared" si="3"/>
        <v>#DIV/0!</v>
      </c>
      <c r="N11" s="9"/>
      <c r="O11" s="3"/>
      <c r="P11" s="79" t="e">
        <f>O11/N11</f>
        <v>#DIV/0!</v>
      </c>
      <c r="Q11" s="91"/>
      <c r="R11" s="12"/>
      <c r="S11" s="72" t="e">
        <f>R11/Q11</f>
        <v>#DIV/0!</v>
      </c>
      <c r="T11" s="78"/>
      <c r="U11" s="12"/>
      <c r="V11" s="79" t="e">
        <f>U11/T11</f>
        <v>#DIV/0!</v>
      </c>
      <c r="W11" s="90"/>
      <c r="X11" s="12"/>
      <c r="Y11" s="72" t="e">
        <f>X11/W11</f>
        <v>#DIV/0!</v>
      </c>
      <c r="Z11" s="78"/>
      <c r="AA11" s="12"/>
      <c r="AB11" s="79" t="e">
        <f t="shared" si="4"/>
        <v>#DIV/0!</v>
      </c>
    </row>
    <row r="12" spans="1:28" ht="17.25" customHeight="1">
      <c r="A12" s="19" t="s">
        <v>41</v>
      </c>
      <c r="B12" s="9">
        <f>E12+H12+K12+N12+Q12+T12+W12+Z12</f>
        <v>219</v>
      </c>
      <c r="C12" s="3">
        <f>F12+I12+L12+O12+R12+U12+X12+AA12</f>
        <v>227.6</v>
      </c>
      <c r="D12" s="79">
        <f t="shared" si="0"/>
        <v>1.039269406392694</v>
      </c>
      <c r="E12" s="10">
        <v>219</v>
      </c>
      <c r="F12" s="3">
        <v>227.6</v>
      </c>
      <c r="G12" s="72">
        <f t="shared" si="1"/>
        <v>1.039269406392694</v>
      </c>
      <c r="H12" s="1"/>
      <c r="I12" s="3"/>
      <c r="J12" s="79"/>
      <c r="K12" s="10"/>
      <c r="L12" s="3"/>
      <c r="M12" s="72"/>
      <c r="N12" s="9"/>
      <c r="O12" s="3"/>
      <c r="P12" s="79"/>
      <c r="Q12" s="91"/>
      <c r="R12" s="12"/>
      <c r="S12" s="72"/>
      <c r="T12" s="78"/>
      <c r="U12" s="12"/>
      <c r="V12" s="79"/>
      <c r="W12" s="90"/>
      <c r="X12" s="12"/>
      <c r="Y12" s="72"/>
      <c r="Z12" s="78"/>
      <c r="AA12" s="12"/>
      <c r="AB12" s="79"/>
    </row>
    <row r="13" spans="1:28" ht="33" customHeight="1">
      <c r="A13" s="20" t="s">
        <v>7</v>
      </c>
      <c r="B13" s="9">
        <f t="shared" si="5"/>
        <v>555</v>
      </c>
      <c r="C13" s="3">
        <f t="shared" si="6"/>
        <v>537.9</v>
      </c>
      <c r="D13" s="79">
        <f t="shared" si="0"/>
        <v>0.9691891891891892</v>
      </c>
      <c r="E13" s="10">
        <v>555</v>
      </c>
      <c r="F13" s="3">
        <v>537.9</v>
      </c>
      <c r="G13" s="72">
        <f t="shared" si="1"/>
        <v>0.9691891891891892</v>
      </c>
      <c r="H13" s="1"/>
      <c r="I13" s="3"/>
      <c r="J13" s="79"/>
      <c r="K13" s="99"/>
      <c r="L13" s="3"/>
      <c r="M13" s="72"/>
      <c r="N13" s="1"/>
      <c r="O13" s="3"/>
      <c r="P13" s="79"/>
      <c r="Q13" s="91"/>
      <c r="R13" s="3"/>
      <c r="S13" s="72"/>
      <c r="T13" s="78"/>
      <c r="U13" s="3"/>
      <c r="V13" s="79"/>
      <c r="W13" s="90"/>
      <c r="X13" s="3"/>
      <c r="Y13" s="72"/>
      <c r="Z13" s="78"/>
      <c r="AA13" s="3"/>
      <c r="AB13" s="79"/>
    </row>
    <row r="14" spans="1:28" ht="20.25" customHeight="1">
      <c r="A14" s="20" t="s">
        <v>11</v>
      </c>
      <c r="B14" s="9">
        <f t="shared" si="5"/>
        <v>99.9</v>
      </c>
      <c r="C14" s="3">
        <f t="shared" si="6"/>
        <v>120.3</v>
      </c>
      <c r="D14" s="79">
        <f t="shared" si="0"/>
        <v>1.204204204204204</v>
      </c>
      <c r="E14" s="10">
        <v>69.9</v>
      </c>
      <c r="F14" s="3">
        <v>84.1</v>
      </c>
      <c r="G14" s="72">
        <f t="shared" si="1"/>
        <v>1.2031473533619454</v>
      </c>
      <c r="H14" s="1"/>
      <c r="I14" s="4">
        <v>0.2</v>
      </c>
      <c r="J14" s="79" t="e">
        <f t="shared" si="2"/>
        <v>#DIV/0!</v>
      </c>
      <c r="K14" s="99"/>
      <c r="L14" s="3"/>
      <c r="M14" s="72"/>
      <c r="N14" s="9"/>
      <c r="O14" s="4"/>
      <c r="P14" s="79" t="e">
        <f>O14/N14</f>
        <v>#DIV/0!</v>
      </c>
      <c r="Q14" s="90"/>
      <c r="R14" s="11"/>
      <c r="S14" s="72" t="e">
        <f aca="true" t="shared" si="7" ref="S14:S24">R14/Q14</f>
        <v>#DIV/0!</v>
      </c>
      <c r="T14" s="78"/>
      <c r="U14" s="12"/>
      <c r="V14" s="79" t="e">
        <f aca="true" t="shared" si="8" ref="V14:V24">U14/T14</f>
        <v>#DIV/0!</v>
      </c>
      <c r="W14" s="90"/>
      <c r="X14" s="11">
        <v>6</v>
      </c>
      <c r="Y14" s="72" t="e">
        <f aca="true" t="shared" si="9" ref="Y14:Y21">X14/W14</f>
        <v>#DIV/0!</v>
      </c>
      <c r="Z14" s="78">
        <v>30</v>
      </c>
      <c r="AA14" s="12">
        <v>30</v>
      </c>
      <c r="AB14" s="79">
        <f t="shared" si="4"/>
        <v>1</v>
      </c>
    </row>
    <row r="15" spans="1:28" ht="48" customHeight="1">
      <c r="A15" s="20" t="s">
        <v>38</v>
      </c>
      <c r="B15" s="9">
        <f>E15+H15+K15+N15+Q15+T15+W15+Z15</f>
        <v>92.3</v>
      </c>
      <c r="C15" s="3">
        <f>F15+I15+L15+O15+R15+U15+X15+AA15</f>
        <v>93.9</v>
      </c>
      <c r="D15" s="79">
        <f>C15/B15</f>
        <v>1.0173347778981583</v>
      </c>
      <c r="E15" s="10">
        <v>92.3</v>
      </c>
      <c r="F15" s="3">
        <v>93.9</v>
      </c>
      <c r="G15" s="72">
        <f t="shared" si="1"/>
        <v>1.0173347778981583</v>
      </c>
      <c r="H15" s="1"/>
      <c r="I15" s="4"/>
      <c r="J15" s="79"/>
      <c r="K15" s="99"/>
      <c r="L15" s="3"/>
      <c r="M15" s="72"/>
      <c r="N15" s="9"/>
      <c r="O15" s="4"/>
      <c r="P15" s="94"/>
      <c r="Q15" s="90"/>
      <c r="R15" s="11"/>
      <c r="S15" s="72"/>
      <c r="T15" s="78"/>
      <c r="U15" s="12"/>
      <c r="V15" s="79"/>
      <c r="W15" s="90"/>
      <c r="X15" s="11"/>
      <c r="Y15" s="72"/>
      <c r="Z15" s="78"/>
      <c r="AA15" s="11"/>
      <c r="AB15" s="79"/>
    </row>
    <row r="16" spans="1:28" ht="17.25" customHeight="1">
      <c r="A16" s="19" t="s">
        <v>9</v>
      </c>
      <c r="B16" s="9">
        <f t="shared" si="5"/>
        <v>12</v>
      </c>
      <c r="C16" s="3">
        <f t="shared" si="6"/>
        <v>16.5</v>
      </c>
      <c r="D16" s="79">
        <f t="shared" si="0"/>
        <v>1.375</v>
      </c>
      <c r="E16" s="10"/>
      <c r="F16" s="3"/>
      <c r="G16" s="72"/>
      <c r="H16" s="9">
        <v>8</v>
      </c>
      <c r="I16" s="3">
        <v>12</v>
      </c>
      <c r="J16" s="79">
        <f aca="true" t="shared" si="10" ref="J16:J21">I16/H16</f>
        <v>1.5</v>
      </c>
      <c r="K16" s="10">
        <v>2</v>
      </c>
      <c r="L16" s="3">
        <v>3.6</v>
      </c>
      <c r="M16" s="72">
        <f t="shared" si="3"/>
        <v>1.8</v>
      </c>
      <c r="N16" s="1">
        <v>0.7</v>
      </c>
      <c r="O16" s="3">
        <v>0.4</v>
      </c>
      <c r="P16" s="79">
        <f aca="true" t="shared" si="11" ref="P16:P21">O16/N16</f>
        <v>0.5714285714285715</v>
      </c>
      <c r="Q16" s="90"/>
      <c r="R16" s="12">
        <v>-0.6</v>
      </c>
      <c r="S16" s="72" t="e">
        <f t="shared" si="7"/>
        <v>#DIV/0!</v>
      </c>
      <c r="T16" s="78">
        <v>0.8</v>
      </c>
      <c r="U16" s="12">
        <v>0.8</v>
      </c>
      <c r="V16" s="79">
        <f t="shared" si="8"/>
        <v>1</v>
      </c>
      <c r="W16" s="90">
        <v>0.5</v>
      </c>
      <c r="X16" s="11">
        <v>0.3</v>
      </c>
      <c r="Y16" s="72">
        <f t="shared" si="9"/>
        <v>0.6</v>
      </c>
      <c r="Z16" s="78"/>
      <c r="AA16" s="12"/>
      <c r="AB16" s="79" t="e">
        <f t="shared" si="4"/>
        <v>#DIV/0!</v>
      </c>
    </row>
    <row r="17" spans="1:28" ht="17.25" customHeight="1">
      <c r="A17" s="19" t="s">
        <v>19</v>
      </c>
      <c r="B17" s="9">
        <f t="shared" si="5"/>
        <v>1321.4999999999998</v>
      </c>
      <c r="C17" s="3">
        <f t="shared" si="6"/>
        <v>1493.3</v>
      </c>
      <c r="D17" s="79">
        <f t="shared" si="0"/>
        <v>1.1300037835792662</v>
      </c>
      <c r="E17" s="10"/>
      <c r="F17" s="3"/>
      <c r="G17" s="72"/>
      <c r="H17" s="9">
        <v>521.9</v>
      </c>
      <c r="I17" s="3">
        <v>633.2</v>
      </c>
      <c r="J17" s="79">
        <f t="shared" si="10"/>
        <v>1.2132592450661048</v>
      </c>
      <c r="K17" s="99">
        <v>84</v>
      </c>
      <c r="L17" s="3">
        <v>86.7</v>
      </c>
      <c r="M17" s="72">
        <f t="shared" si="3"/>
        <v>1.0321428571428573</v>
      </c>
      <c r="N17" s="9">
        <v>118.8</v>
      </c>
      <c r="O17" s="4">
        <v>125.3</v>
      </c>
      <c r="P17" s="79">
        <f t="shared" si="11"/>
        <v>1.0547138047138047</v>
      </c>
      <c r="Q17" s="90">
        <v>327</v>
      </c>
      <c r="R17" s="12">
        <v>332.1</v>
      </c>
      <c r="S17" s="72">
        <f t="shared" si="7"/>
        <v>1.0155963302752293</v>
      </c>
      <c r="T17" s="78">
        <v>158.8</v>
      </c>
      <c r="U17" s="12">
        <v>172.3</v>
      </c>
      <c r="V17" s="79">
        <f t="shared" si="8"/>
        <v>1.0850125944584383</v>
      </c>
      <c r="W17" s="90">
        <v>106</v>
      </c>
      <c r="X17" s="3">
        <v>137.6</v>
      </c>
      <c r="Y17" s="72">
        <f t="shared" si="9"/>
        <v>1.2981132075471697</v>
      </c>
      <c r="Z17" s="78">
        <v>5</v>
      </c>
      <c r="AA17" s="12">
        <v>6.1</v>
      </c>
      <c r="AB17" s="79">
        <f t="shared" si="4"/>
        <v>1.22</v>
      </c>
    </row>
    <row r="18" spans="1:28" ht="17.25" customHeight="1">
      <c r="A18" s="20" t="s">
        <v>8</v>
      </c>
      <c r="B18" s="9">
        <f t="shared" si="5"/>
        <v>217</v>
      </c>
      <c r="C18" s="3">
        <f t="shared" si="6"/>
        <v>227.1</v>
      </c>
      <c r="D18" s="79">
        <f t="shared" si="0"/>
        <v>1.0465437788018432</v>
      </c>
      <c r="E18" s="10">
        <v>217</v>
      </c>
      <c r="F18" s="3">
        <v>227.1</v>
      </c>
      <c r="G18" s="72">
        <f t="shared" si="1"/>
        <v>1.0465437788018432</v>
      </c>
      <c r="H18" s="9"/>
      <c r="I18" s="4"/>
      <c r="J18" s="79"/>
      <c r="K18" s="10"/>
      <c r="L18" s="3"/>
      <c r="M18" s="72" t="e">
        <f t="shared" si="3"/>
        <v>#DIV/0!</v>
      </c>
      <c r="N18" s="9"/>
      <c r="O18" s="3"/>
      <c r="P18" s="79" t="e">
        <f t="shared" si="11"/>
        <v>#DIV/0!</v>
      </c>
      <c r="Q18" s="90"/>
      <c r="R18" s="12"/>
      <c r="S18" s="87" t="e">
        <f t="shared" si="7"/>
        <v>#DIV/0!</v>
      </c>
      <c r="T18" s="78"/>
      <c r="U18" s="11"/>
      <c r="V18" s="79" t="e">
        <f t="shared" si="8"/>
        <v>#DIV/0!</v>
      </c>
      <c r="W18" s="90"/>
      <c r="X18" s="11"/>
      <c r="Y18" s="72" t="e">
        <f t="shared" si="9"/>
        <v>#DIV/0!</v>
      </c>
      <c r="Z18" s="78"/>
      <c r="AA18" s="12"/>
      <c r="AB18" s="79" t="e">
        <f t="shared" si="4"/>
        <v>#DIV/0!</v>
      </c>
    </row>
    <row r="19" spans="1:28" ht="17.25" customHeight="1">
      <c r="A19" s="21" t="s">
        <v>13</v>
      </c>
      <c r="B19" s="9">
        <f t="shared" si="5"/>
        <v>0</v>
      </c>
      <c r="C19" s="3">
        <f t="shared" si="6"/>
        <v>0</v>
      </c>
      <c r="D19" s="79" t="e">
        <f t="shared" si="0"/>
        <v>#DIV/0!</v>
      </c>
      <c r="E19" s="10"/>
      <c r="F19" s="4"/>
      <c r="G19" s="72" t="e">
        <f t="shared" si="1"/>
        <v>#DIV/0!</v>
      </c>
      <c r="H19" s="9"/>
      <c r="I19" s="4"/>
      <c r="J19" s="79"/>
      <c r="K19" s="10"/>
      <c r="L19" s="3"/>
      <c r="M19" s="72"/>
      <c r="N19" s="1"/>
      <c r="O19" s="4"/>
      <c r="P19" s="79" t="e">
        <f t="shared" si="11"/>
        <v>#DIV/0!</v>
      </c>
      <c r="Q19" s="91"/>
      <c r="R19" s="11"/>
      <c r="S19" s="87" t="e">
        <f t="shared" si="7"/>
        <v>#DIV/0!</v>
      </c>
      <c r="T19" s="80"/>
      <c r="U19" s="11"/>
      <c r="V19" s="79" t="e">
        <f t="shared" si="8"/>
        <v>#DIV/0!</v>
      </c>
      <c r="W19" s="91"/>
      <c r="X19" s="11"/>
      <c r="Y19" s="72"/>
      <c r="Z19" s="80"/>
      <c r="AA19" s="11"/>
      <c r="AB19" s="79"/>
    </row>
    <row r="20" spans="1:28" ht="17.25" customHeight="1">
      <c r="A20" s="22" t="s">
        <v>18</v>
      </c>
      <c r="B20" s="81">
        <f aca="true" t="shared" si="12" ref="B20:C24">E20+H20+K20+N20+Q20+T20+W20+Z20</f>
        <v>992.6</v>
      </c>
      <c r="C20" s="25">
        <f t="shared" si="12"/>
        <v>856.3</v>
      </c>
      <c r="D20" s="82">
        <f t="shared" si="0"/>
        <v>0.8626838605682047</v>
      </c>
      <c r="E20" s="24">
        <f>E21+E22+E23+E24+E25+E26+E27+E28</f>
        <v>469.7</v>
      </c>
      <c r="F20" s="25">
        <f>F21+F22+F23+F24+F25+F26+F27+F28</f>
        <v>427.19999999999993</v>
      </c>
      <c r="G20" s="73">
        <f t="shared" si="1"/>
        <v>0.9095167127954012</v>
      </c>
      <c r="H20" s="81">
        <f>H21+H22+H23+H24+H25+H26+H27+H28</f>
        <v>190</v>
      </c>
      <c r="I20" s="25">
        <f>I21+I22+I23+I24+I25+I26+I27+I28</f>
        <v>83</v>
      </c>
      <c r="J20" s="82">
        <f t="shared" si="10"/>
        <v>0.4368421052631579</v>
      </c>
      <c r="K20" s="24">
        <f>K21+K22+K23+K24+K25+K26+K27+K28</f>
        <v>15.5</v>
      </c>
      <c r="L20" s="25">
        <f>L21+L22+L23+L24+L25+L26+L27+L28</f>
        <v>13.1</v>
      </c>
      <c r="M20" s="73">
        <f>L20/K20</f>
        <v>0.8451612903225806</v>
      </c>
      <c r="N20" s="81">
        <f>N21+N22+N23+N24+N25+N26+N27+N28</f>
        <v>31</v>
      </c>
      <c r="O20" s="25">
        <f>O21+O22+O23+O24+O25+O26+O27+O28</f>
        <v>25</v>
      </c>
      <c r="P20" s="82">
        <f t="shared" si="11"/>
        <v>0.8064516129032258</v>
      </c>
      <c r="Q20" s="24">
        <f>Q21+Q22+Q23+Q24+Q25+Q26+Q27+Q28</f>
        <v>25</v>
      </c>
      <c r="R20" s="25">
        <f>R21+R22+R23+R24+R25+R26+R27+R28</f>
        <v>43.699999999999996</v>
      </c>
      <c r="S20" s="73">
        <f t="shared" si="7"/>
        <v>1.7479999999999998</v>
      </c>
      <c r="T20" s="81">
        <f>T21+T22+T23+T24+T25+T26+T27+T28</f>
        <v>14.4</v>
      </c>
      <c r="U20" s="25">
        <f>U21+U22+U23+U24+U25+U26+U27+U28</f>
        <v>13.5</v>
      </c>
      <c r="V20" s="82">
        <f t="shared" si="8"/>
        <v>0.9375</v>
      </c>
      <c r="W20" s="24">
        <f>W21+W22+W23+W24+W25+W26+W27+W28</f>
        <v>231</v>
      </c>
      <c r="X20" s="25">
        <f>X21+X22+X23+X24+X25+X26+X27+X28</f>
        <v>234.8</v>
      </c>
      <c r="Y20" s="73">
        <f t="shared" si="9"/>
        <v>1.0164502164502165</v>
      </c>
      <c r="Z20" s="81">
        <f>Z21+Z22+Z23+Z24+Z25+Z26+Z27+Z28</f>
        <v>16</v>
      </c>
      <c r="AA20" s="25">
        <f>AA21+AA22+AA23+AA24+AA25+AA26+AA27+AA28</f>
        <v>16</v>
      </c>
      <c r="AB20" s="82">
        <f t="shared" si="4"/>
        <v>1</v>
      </c>
    </row>
    <row r="21" spans="1:28" ht="48.75" customHeight="1">
      <c r="A21" s="20" t="s">
        <v>20</v>
      </c>
      <c r="B21" s="9">
        <f t="shared" si="12"/>
        <v>361.09999999999997</v>
      </c>
      <c r="C21" s="3">
        <f t="shared" si="12"/>
        <v>159.70000000000002</v>
      </c>
      <c r="D21" s="79">
        <f t="shared" si="0"/>
        <v>0.4422597618388259</v>
      </c>
      <c r="E21" s="10">
        <v>150</v>
      </c>
      <c r="F21" s="3">
        <v>61.4</v>
      </c>
      <c r="G21" s="72">
        <f t="shared" si="1"/>
        <v>0.4093333333333333</v>
      </c>
      <c r="H21" s="1">
        <v>190</v>
      </c>
      <c r="I21" s="3">
        <v>83</v>
      </c>
      <c r="J21" s="79">
        <f t="shared" si="10"/>
        <v>0.4368421052631579</v>
      </c>
      <c r="K21" s="10">
        <v>3.7</v>
      </c>
      <c r="L21" s="3">
        <v>5.8</v>
      </c>
      <c r="M21" s="72">
        <f>L21/K21</f>
        <v>1.5675675675675675</v>
      </c>
      <c r="N21" s="95">
        <v>6</v>
      </c>
      <c r="O21" s="4"/>
      <c r="P21" s="79">
        <f t="shared" si="11"/>
        <v>0</v>
      </c>
      <c r="Q21" s="90"/>
      <c r="R21" s="12">
        <v>1.9</v>
      </c>
      <c r="S21" s="72" t="e">
        <f t="shared" si="7"/>
        <v>#DIV/0!</v>
      </c>
      <c r="T21" s="78">
        <v>6.4</v>
      </c>
      <c r="U21" s="12">
        <v>3.2</v>
      </c>
      <c r="V21" s="79">
        <f t="shared" si="8"/>
        <v>0.5</v>
      </c>
      <c r="W21" s="90">
        <v>5</v>
      </c>
      <c r="X21" s="12">
        <v>4.4</v>
      </c>
      <c r="Y21" s="72">
        <f t="shared" si="9"/>
        <v>0.8800000000000001</v>
      </c>
      <c r="Z21" s="78"/>
      <c r="AA21" s="12"/>
      <c r="AB21" s="79" t="e">
        <f t="shared" si="4"/>
        <v>#DIV/0!</v>
      </c>
    </row>
    <row r="22" spans="1:28" ht="34.5" customHeight="1">
      <c r="A22" s="20" t="s">
        <v>12</v>
      </c>
      <c r="B22" s="9">
        <f t="shared" si="12"/>
        <v>10.7</v>
      </c>
      <c r="C22" s="3">
        <f t="shared" si="12"/>
        <v>27.7</v>
      </c>
      <c r="D22" s="79">
        <f t="shared" si="0"/>
        <v>2.588785046728972</v>
      </c>
      <c r="E22" s="10">
        <v>10.7</v>
      </c>
      <c r="F22" s="3">
        <v>27.7</v>
      </c>
      <c r="G22" s="72">
        <f t="shared" si="1"/>
        <v>2.588785046728972</v>
      </c>
      <c r="H22" s="1"/>
      <c r="I22" s="4"/>
      <c r="J22" s="79"/>
      <c r="K22" s="99"/>
      <c r="L22" s="3"/>
      <c r="M22" s="72"/>
      <c r="N22" s="1"/>
      <c r="O22" s="4"/>
      <c r="P22" s="94"/>
      <c r="Q22" s="90"/>
      <c r="R22" s="12"/>
      <c r="S22" s="88"/>
      <c r="T22" s="78"/>
      <c r="U22" s="12"/>
      <c r="V22" s="79"/>
      <c r="W22" s="90"/>
      <c r="X22" s="12"/>
      <c r="Y22" s="72"/>
      <c r="Z22" s="78"/>
      <c r="AA22" s="12"/>
      <c r="AB22" s="79"/>
    </row>
    <row r="23" spans="1:28" ht="30.75" customHeight="1">
      <c r="A23" s="20" t="s">
        <v>21</v>
      </c>
      <c r="B23" s="9">
        <f t="shared" si="12"/>
        <v>310.6</v>
      </c>
      <c r="C23" s="3">
        <f t="shared" si="12"/>
        <v>327.70000000000005</v>
      </c>
      <c r="D23" s="79">
        <f t="shared" si="0"/>
        <v>1.0550547327752737</v>
      </c>
      <c r="E23" s="10">
        <v>213.8</v>
      </c>
      <c r="F23" s="3">
        <v>215.3</v>
      </c>
      <c r="G23" s="72">
        <f t="shared" si="1"/>
        <v>1.0070159027128158</v>
      </c>
      <c r="H23" s="9"/>
      <c r="I23" s="4"/>
      <c r="J23" s="79" t="e">
        <f>I23/H23</f>
        <v>#DIV/0!</v>
      </c>
      <c r="K23" s="10">
        <v>11.8</v>
      </c>
      <c r="L23" s="3">
        <v>7.3</v>
      </c>
      <c r="M23" s="72">
        <f>L23/K23</f>
        <v>0.6186440677966101</v>
      </c>
      <c r="N23" s="9">
        <v>25</v>
      </c>
      <c r="O23" s="3">
        <v>25</v>
      </c>
      <c r="P23" s="79">
        <f>O23/N23</f>
        <v>1</v>
      </c>
      <c r="Q23" s="90">
        <v>25</v>
      </c>
      <c r="R23" s="12">
        <v>41.8</v>
      </c>
      <c r="S23" s="72">
        <f t="shared" si="7"/>
        <v>1.672</v>
      </c>
      <c r="T23" s="78">
        <v>8</v>
      </c>
      <c r="U23" s="12">
        <v>10.3</v>
      </c>
      <c r="V23" s="79">
        <f t="shared" si="8"/>
        <v>1.2875</v>
      </c>
      <c r="W23" s="90">
        <v>11</v>
      </c>
      <c r="X23" s="12">
        <v>12</v>
      </c>
      <c r="Y23" s="72">
        <f>X23/W23</f>
        <v>1.0909090909090908</v>
      </c>
      <c r="Z23" s="78">
        <v>16</v>
      </c>
      <c r="AA23" s="12">
        <v>16</v>
      </c>
      <c r="AB23" s="79">
        <f t="shared" si="4"/>
        <v>1</v>
      </c>
    </row>
    <row r="24" spans="1:28" ht="30.75" customHeight="1">
      <c r="A24" s="20" t="s">
        <v>22</v>
      </c>
      <c r="B24" s="9">
        <f t="shared" si="12"/>
        <v>215</v>
      </c>
      <c r="C24" s="3">
        <f t="shared" si="12"/>
        <v>218.4</v>
      </c>
      <c r="D24" s="79">
        <f t="shared" si="0"/>
        <v>1.0158139534883721</v>
      </c>
      <c r="E24" s="10"/>
      <c r="F24" s="3"/>
      <c r="G24" s="72" t="e">
        <f t="shared" si="1"/>
        <v>#DIV/0!</v>
      </c>
      <c r="H24" s="9"/>
      <c r="I24" s="3"/>
      <c r="J24" s="79" t="e">
        <f>I24/H24</f>
        <v>#DIV/0!</v>
      </c>
      <c r="K24" s="99"/>
      <c r="L24" s="3"/>
      <c r="M24" s="72" t="e">
        <f>L24/K24</f>
        <v>#DIV/0!</v>
      </c>
      <c r="N24" s="1"/>
      <c r="O24" s="4"/>
      <c r="P24" s="79" t="e">
        <f>O24/N24</f>
        <v>#DIV/0!</v>
      </c>
      <c r="Q24" s="90"/>
      <c r="R24" s="11"/>
      <c r="S24" s="72" t="e">
        <f t="shared" si="7"/>
        <v>#DIV/0!</v>
      </c>
      <c r="T24" s="78"/>
      <c r="U24" s="11"/>
      <c r="V24" s="79" t="e">
        <f t="shared" si="8"/>
        <v>#DIV/0!</v>
      </c>
      <c r="W24" s="90">
        <v>215</v>
      </c>
      <c r="X24" s="11">
        <v>218.4</v>
      </c>
      <c r="Y24" s="72">
        <f>X24/W24</f>
        <v>1.0158139534883721</v>
      </c>
      <c r="Z24" s="78"/>
      <c r="AA24" s="12"/>
      <c r="AB24" s="79" t="e">
        <f t="shared" si="4"/>
        <v>#DIV/0!</v>
      </c>
    </row>
    <row r="25" spans="1:28" ht="20.25" customHeight="1">
      <c r="A25" s="20" t="s">
        <v>23</v>
      </c>
      <c r="B25" s="9"/>
      <c r="C25" s="4"/>
      <c r="D25" s="79"/>
      <c r="E25" s="10"/>
      <c r="F25" s="3"/>
      <c r="G25" s="72"/>
      <c r="H25" s="1"/>
      <c r="I25" s="4"/>
      <c r="J25" s="79"/>
      <c r="K25" s="99"/>
      <c r="L25" s="3"/>
      <c r="M25" s="72"/>
      <c r="N25" s="1"/>
      <c r="O25" s="4"/>
      <c r="P25" s="94"/>
      <c r="Q25" s="90"/>
      <c r="R25" s="13"/>
      <c r="S25" s="88"/>
      <c r="T25" s="78"/>
      <c r="U25" s="13"/>
      <c r="V25" s="79"/>
      <c r="W25" s="90"/>
      <c r="X25" s="11"/>
      <c r="Y25" s="72"/>
      <c r="Z25" s="80"/>
      <c r="AA25" s="11"/>
      <c r="AB25" s="79"/>
    </row>
    <row r="26" spans="1:28" ht="20.25" customHeight="1">
      <c r="A26" s="20" t="s">
        <v>24</v>
      </c>
      <c r="B26" s="9">
        <f>E26+H26+K26+N26+Q26+T26+W26+Z26</f>
        <v>95.2</v>
      </c>
      <c r="C26" s="3">
        <f>F26+I26+L26+O26+R26+U26+X26+AA26</f>
        <v>119.4</v>
      </c>
      <c r="D26" s="79">
        <f t="shared" si="0"/>
        <v>1.254201680672269</v>
      </c>
      <c r="E26" s="10">
        <v>95.2</v>
      </c>
      <c r="F26" s="3">
        <v>119.4</v>
      </c>
      <c r="G26" s="72">
        <f t="shared" si="1"/>
        <v>1.254201680672269</v>
      </c>
      <c r="H26" s="9"/>
      <c r="I26" s="3"/>
      <c r="J26" s="79" t="e">
        <f>I26/H26</f>
        <v>#DIV/0!</v>
      </c>
      <c r="K26" s="10"/>
      <c r="L26" s="3"/>
      <c r="M26" s="72" t="e">
        <f>L26/K26</f>
        <v>#DIV/0!</v>
      </c>
      <c r="N26" s="1"/>
      <c r="O26" s="4"/>
      <c r="P26" s="94"/>
      <c r="Q26" s="91"/>
      <c r="R26" s="11"/>
      <c r="S26" s="88"/>
      <c r="T26" s="80"/>
      <c r="U26" s="13"/>
      <c r="V26" s="79"/>
      <c r="W26" s="91"/>
      <c r="X26" s="11"/>
      <c r="Y26" s="72"/>
      <c r="Z26" s="80"/>
      <c r="AA26" s="11"/>
      <c r="AB26" s="79"/>
    </row>
    <row r="27" spans="1:28" ht="18" customHeight="1">
      <c r="A27" s="20" t="s">
        <v>25</v>
      </c>
      <c r="B27" s="9">
        <f>E27+H27+K27+N27+Q27+T27+W27+Z27</f>
        <v>0</v>
      </c>
      <c r="C27" s="3">
        <f>F27+I27+L27+O27+R27+U27+X27+AA27</f>
        <v>3.4</v>
      </c>
      <c r="D27" s="79" t="e">
        <f t="shared" si="0"/>
        <v>#DIV/0!</v>
      </c>
      <c r="E27" s="10"/>
      <c r="F27" s="3">
        <v>3.4</v>
      </c>
      <c r="G27" s="72" t="e">
        <f t="shared" si="1"/>
        <v>#DIV/0!</v>
      </c>
      <c r="H27" s="1"/>
      <c r="I27" s="3"/>
      <c r="J27" s="79" t="e">
        <f>I27/H27</f>
        <v>#DIV/0!</v>
      </c>
      <c r="K27" s="99"/>
      <c r="L27" s="3"/>
      <c r="M27" s="72" t="e">
        <f>L27/K27</f>
        <v>#DIV/0!</v>
      </c>
      <c r="N27" s="1"/>
      <c r="O27" s="4"/>
      <c r="P27" s="94"/>
      <c r="Q27" s="91"/>
      <c r="R27" s="11"/>
      <c r="S27" s="72" t="e">
        <f>R27/Q27</f>
        <v>#DIV/0!</v>
      </c>
      <c r="T27" s="80"/>
      <c r="U27" s="13"/>
      <c r="V27" s="79"/>
      <c r="W27" s="91"/>
      <c r="X27" s="11"/>
      <c r="Y27" s="72" t="e">
        <f>X27/W27</f>
        <v>#DIV/0!</v>
      </c>
      <c r="Z27" s="83"/>
      <c r="AA27" s="11"/>
      <c r="AB27" s="79" t="e">
        <f>AA27/Z27</f>
        <v>#DIV/0!</v>
      </c>
    </row>
    <row r="28" spans="1:28" ht="15.75" customHeight="1" thickBot="1">
      <c r="A28" s="23"/>
      <c r="B28" s="96"/>
      <c r="C28" s="101"/>
      <c r="D28" s="86"/>
      <c r="E28" s="100"/>
      <c r="F28" s="15"/>
      <c r="G28" s="74"/>
      <c r="H28" s="96"/>
      <c r="I28" s="101"/>
      <c r="J28" s="86"/>
      <c r="K28" s="100"/>
      <c r="L28" s="16"/>
      <c r="M28" s="74"/>
      <c r="N28" s="96"/>
      <c r="O28" s="97"/>
      <c r="P28" s="98"/>
      <c r="Q28" s="92"/>
      <c r="R28" s="17"/>
      <c r="S28" s="89"/>
      <c r="T28" s="93"/>
      <c r="U28" s="85"/>
      <c r="V28" s="86"/>
      <c r="W28" s="92"/>
      <c r="X28" s="17"/>
      <c r="Y28" s="74"/>
      <c r="Z28" s="84"/>
      <c r="AA28" s="85"/>
      <c r="AB28" s="86"/>
    </row>
    <row r="29" spans="1:28" ht="15.75" customHeight="1" thickBot="1">
      <c r="A29" s="67" t="s">
        <v>42</v>
      </c>
      <c r="B29" s="102">
        <f>B20+B9</f>
        <v>7631.000000000001</v>
      </c>
      <c r="C29" s="102">
        <f>C20+C9</f>
        <v>8897.7</v>
      </c>
      <c r="D29" s="103">
        <f>C29/B29</f>
        <v>1.1659939719564931</v>
      </c>
      <c r="E29" s="104">
        <f>SUM(E20+E9)</f>
        <v>4234.400000000001</v>
      </c>
      <c r="F29" s="104">
        <f>SUM(F20+F9)</f>
        <v>5172.9</v>
      </c>
      <c r="G29" s="103">
        <f t="shared" si="1"/>
        <v>1.2216370678254296</v>
      </c>
      <c r="H29" s="104">
        <f>SUM(H20+H9)</f>
        <v>2079.1</v>
      </c>
      <c r="I29" s="104">
        <f>SUM(I20+I9)</f>
        <v>2283.9</v>
      </c>
      <c r="J29" s="103">
        <f>I29/H29</f>
        <v>1.0985041604540426</v>
      </c>
      <c r="K29" s="104">
        <f>SUM(K20+K9)</f>
        <v>127.5</v>
      </c>
      <c r="L29" s="104">
        <f>SUM(L20+L9)</f>
        <v>148.29999999999998</v>
      </c>
      <c r="M29" s="103">
        <f>L29/K29</f>
        <v>1.1631372549019607</v>
      </c>
      <c r="N29" s="104">
        <f>SUM(N20+N9)</f>
        <v>166.5</v>
      </c>
      <c r="O29" s="104">
        <f>SUM(O20+O9)</f>
        <v>173.1</v>
      </c>
      <c r="P29" s="103">
        <f>O29/N29</f>
        <v>1.0396396396396397</v>
      </c>
      <c r="Q29" s="104">
        <f>SUM(Q20+Q9)</f>
        <v>377</v>
      </c>
      <c r="R29" s="104">
        <f>SUM(R20+R9)</f>
        <v>407.8</v>
      </c>
      <c r="S29" s="103">
        <f>R29/Q29</f>
        <v>1.0816976127320954</v>
      </c>
      <c r="T29" s="104">
        <f>SUM(T20+T9)</f>
        <v>203.50000000000003</v>
      </c>
      <c r="U29" s="104">
        <f>SUM(U20+U9)</f>
        <v>224.20000000000002</v>
      </c>
      <c r="V29" s="103">
        <f>U29/T29</f>
        <v>1.1017199017199018</v>
      </c>
      <c r="W29" s="104">
        <f>SUM(W20+W9)</f>
        <v>358.5</v>
      </c>
      <c r="X29" s="104">
        <f>SUM(X20+X9)</f>
        <v>398.70000000000005</v>
      </c>
      <c r="Y29" s="103">
        <f>X29/W29</f>
        <v>1.1121338912133893</v>
      </c>
      <c r="Z29" s="104">
        <f>SUM(Z20+Z9)</f>
        <v>84.5</v>
      </c>
      <c r="AA29" s="104">
        <f>SUM(AA20+AA9)</f>
        <v>88.8</v>
      </c>
      <c r="AB29" s="105">
        <f>AA29/Z29</f>
        <v>1.050887573964497</v>
      </c>
    </row>
    <row r="40" ht="12.75">
      <c r="E40" s="5"/>
    </row>
  </sheetData>
  <sheetProtection/>
  <mergeCells count="15">
    <mergeCell ref="A2:AB2"/>
    <mergeCell ref="A3:AB3"/>
    <mergeCell ref="A1:AB1"/>
    <mergeCell ref="Q7:S7"/>
    <mergeCell ref="B6:D7"/>
    <mergeCell ref="E6:AB6"/>
    <mergeCell ref="T7:V7"/>
    <mergeCell ref="Z7:AB7"/>
    <mergeCell ref="K7:M7"/>
    <mergeCell ref="N7:P7"/>
    <mergeCell ref="E7:G7"/>
    <mergeCell ref="H7:J7"/>
    <mergeCell ref="W7:Y7"/>
    <mergeCell ref="A6:A8"/>
    <mergeCell ref="AA5:AB5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="80" zoomScaleNormal="80" zoomScalePageLayoutView="0" workbookViewId="0" topLeftCell="A1">
      <selection activeCell="D26" sqref="D26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1:5" ht="17.25" customHeight="1">
      <c r="A1" s="26"/>
      <c r="B1" s="26"/>
      <c r="C1" s="26"/>
      <c r="D1" s="107" t="s">
        <v>16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35</v>
      </c>
      <c r="B4" s="107"/>
      <c r="C4" s="107"/>
      <c r="D4" s="107"/>
      <c r="E4" s="107"/>
      <c r="F4" s="2"/>
    </row>
    <row r="5" spans="1:5" ht="17.25" customHeight="1">
      <c r="A5" s="107" t="s">
        <v>44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45</v>
      </c>
      <c r="C8" s="30" t="s">
        <v>49</v>
      </c>
      <c r="D8" s="30" t="s">
        <v>10</v>
      </c>
      <c r="E8" s="31" t="s">
        <v>1</v>
      </c>
    </row>
    <row r="9" spans="1:5" ht="17.25" customHeight="1" thickBot="1">
      <c r="A9" s="45" t="s">
        <v>17</v>
      </c>
      <c r="B9" s="46">
        <f>SUM(B10:B19)</f>
        <v>6638.4</v>
      </c>
      <c r="C9" s="46">
        <f>SUM(C10:C19)</f>
        <v>8041.3</v>
      </c>
      <c r="D9" s="46">
        <f>C9-B9</f>
        <v>1402.9000000000005</v>
      </c>
      <c r="E9" s="47">
        <f aca="true" t="shared" si="0" ref="E9:E29">C9/B9*100</f>
        <v>121.13310436249701</v>
      </c>
    </row>
    <row r="10" spans="1:5" ht="17.25" customHeight="1">
      <c r="A10" s="48" t="s">
        <v>6</v>
      </c>
      <c r="B10" s="35">
        <v>2777.2</v>
      </c>
      <c r="C10" s="35">
        <v>3020</v>
      </c>
      <c r="D10" s="35">
        <f aca="true" t="shared" si="1" ref="D10:D27">C10-B10</f>
        <v>242.80000000000018</v>
      </c>
      <c r="E10" s="33">
        <f t="shared" si="0"/>
        <v>108.74261846464066</v>
      </c>
    </row>
    <row r="11" spans="1:5" ht="17.25" customHeight="1">
      <c r="A11" s="36" t="s">
        <v>39</v>
      </c>
      <c r="B11" s="32">
        <v>1344.5</v>
      </c>
      <c r="C11" s="32">
        <v>2304.7</v>
      </c>
      <c r="D11" s="32">
        <f t="shared" si="1"/>
        <v>960.1999999999998</v>
      </c>
      <c r="E11" s="33">
        <f t="shared" si="0"/>
        <v>171.41688359985125</v>
      </c>
    </row>
    <row r="12" spans="1:5" ht="17.25" customHeight="1">
      <c r="A12" s="36" t="s">
        <v>41</v>
      </c>
      <c r="B12" s="32">
        <v>219</v>
      </c>
      <c r="C12" s="32">
        <v>227.6</v>
      </c>
      <c r="D12" s="32">
        <f t="shared" si="1"/>
        <v>8.599999999999994</v>
      </c>
      <c r="E12" s="33">
        <f t="shared" si="0"/>
        <v>103.92694063926939</v>
      </c>
    </row>
    <row r="13" spans="1:5" ht="38.25" customHeight="1">
      <c r="A13" s="49" t="s">
        <v>7</v>
      </c>
      <c r="B13" s="32">
        <v>555</v>
      </c>
      <c r="C13" s="32">
        <v>537.9</v>
      </c>
      <c r="D13" s="32">
        <f t="shared" si="1"/>
        <v>-17.100000000000023</v>
      </c>
      <c r="E13" s="33">
        <f t="shared" si="0"/>
        <v>96.91891891891892</v>
      </c>
    </row>
    <row r="14" spans="1:5" ht="36.75" customHeight="1">
      <c r="A14" s="49" t="s">
        <v>40</v>
      </c>
      <c r="B14" s="32">
        <v>92.3</v>
      </c>
      <c r="C14" s="32">
        <v>93.9</v>
      </c>
      <c r="D14" s="32">
        <f>C14-B14</f>
        <v>1.6000000000000085</v>
      </c>
      <c r="E14" s="33">
        <f t="shared" si="0"/>
        <v>101.73347778981582</v>
      </c>
    </row>
    <row r="15" spans="1:5" ht="23.25" customHeight="1">
      <c r="A15" s="49" t="s">
        <v>11</v>
      </c>
      <c r="B15" s="32">
        <v>99.9</v>
      </c>
      <c r="C15" s="32">
        <v>120.3</v>
      </c>
      <c r="D15" s="32">
        <f>C15-B15</f>
        <v>20.39999999999999</v>
      </c>
      <c r="E15" s="33">
        <f>C15/B15*100</f>
        <v>120.4204204204204</v>
      </c>
    </row>
    <row r="16" spans="1:5" ht="17.25" customHeight="1">
      <c r="A16" s="36" t="s">
        <v>9</v>
      </c>
      <c r="B16" s="32">
        <v>12</v>
      </c>
      <c r="C16" s="32">
        <v>16.5</v>
      </c>
      <c r="D16" s="32">
        <f t="shared" si="1"/>
        <v>4.5</v>
      </c>
      <c r="E16" s="33">
        <f t="shared" si="0"/>
        <v>137.5</v>
      </c>
    </row>
    <row r="17" spans="1:5" ht="17.25" customHeight="1">
      <c r="A17" s="36" t="s">
        <v>43</v>
      </c>
      <c r="B17" s="32">
        <v>1321.5</v>
      </c>
      <c r="C17" s="32">
        <v>1493.3</v>
      </c>
      <c r="D17" s="32">
        <f t="shared" si="1"/>
        <v>171.79999999999995</v>
      </c>
      <c r="E17" s="33">
        <f t="shared" si="0"/>
        <v>113.0003783579266</v>
      </c>
    </row>
    <row r="18" spans="1:5" ht="17.25" customHeight="1">
      <c r="A18" s="49" t="s">
        <v>8</v>
      </c>
      <c r="B18" s="32">
        <v>217</v>
      </c>
      <c r="C18" s="38">
        <v>227.1</v>
      </c>
      <c r="D18" s="32">
        <f t="shared" si="1"/>
        <v>10.099999999999994</v>
      </c>
      <c r="E18" s="33">
        <f t="shared" si="0"/>
        <v>104.65437788018433</v>
      </c>
    </row>
    <row r="19" spans="1:5" ht="17.25" customHeight="1" thickBot="1">
      <c r="A19" s="50" t="s">
        <v>13</v>
      </c>
      <c r="B19" s="57"/>
      <c r="C19" s="39"/>
      <c r="D19" s="39">
        <f t="shared" si="1"/>
        <v>0</v>
      </c>
      <c r="E19" s="43" t="e">
        <f t="shared" si="0"/>
        <v>#DIV/0!</v>
      </c>
    </row>
    <row r="20" spans="1:5" ht="17.25" customHeight="1" thickBot="1">
      <c r="A20" s="51" t="s">
        <v>18</v>
      </c>
      <c r="B20" s="47">
        <f>SUM(B21:B27)</f>
        <v>992.6000000000001</v>
      </c>
      <c r="C20" s="52">
        <f>SUM(C21:C27)</f>
        <v>856.4</v>
      </c>
      <c r="D20" s="46">
        <f t="shared" si="1"/>
        <v>-136.20000000000016</v>
      </c>
      <c r="E20" s="47">
        <f t="shared" si="0"/>
        <v>86.27846060850291</v>
      </c>
    </row>
    <row r="21" spans="1:5" ht="54" customHeight="1">
      <c r="A21" s="53" t="s">
        <v>20</v>
      </c>
      <c r="B21" s="35">
        <v>361.1</v>
      </c>
      <c r="C21" s="35">
        <v>159.7</v>
      </c>
      <c r="D21" s="40">
        <f t="shared" si="1"/>
        <v>-201.40000000000003</v>
      </c>
      <c r="E21" s="54">
        <f t="shared" si="0"/>
        <v>44.22597618388258</v>
      </c>
    </row>
    <row r="22" spans="1:5" ht="34.5" customHeight="1">
      <c r="A22" s="49" t="s">
        <v>12</v>
      </c>
      <c r="B22" s="32">
        <v>10.7</v>
      </c>
      <c r="C22" s="32">
        <v>27.7</v>
      </c>
      <c r="D22" s="32">
        <f t="shared" si="1"/>
        <v>17</v>
      </c>
      <c r="E22" s="33">
        <f t="shared" si="0"/>
        <v>258.8785046728972</v>
      </c>
    </row>
    <row r="23" spans="1:5" ht="36.75" customHeight="1">
      <c r="A23" s="49" t="s">
        <v>21</v>
      </c>
      <c r="B23" s="32">
        <v>310.6</v>
      </c>
      <c r="C23" s="32">
        <v>327.8</v>
      </c>
      <c r="D23" s="32">
        <f t="shared" si="1"/>
        <v>17.19999999999999</v>
      </c>
      <c r="E23" s="33">
        <f t="shared" si="0"/>
        <v>105.53766902768832</v>
      </c>
    </row>
    <row r="24" spans="1:5" ht="36" customHeight="1">
      <c r="A24" s="49" t="s">
        <v>22</v>
      </c>
      <c r="B24" s="32">
        <v>215</v>
      </c>
      <c r="C24" s="38">
        <v>218.4</v>
      </c>
      <c r="D24" s="32">
        <f t="shared" si="1"/>
        <v>3.4000000000000057</v>
      </c>
      <c r="E24" s="33">
        <f t="shared" si="0"/>
        <v>101.5813953488372</v>
      </c>
    </row>
    <row r="25" spans="1:5" ht="36" customHeight="1">
      <c r="A25" s="49" t="s">
        <v>23</v>
      </c>
      <c r="B25" s="32"/>
      <c r="C25" s="38"/>
      <c r="D25" s="32"/>
      <c r="E25" s="33"/>
    </row>
    <row r="26" spans="1:5" ht="36" customHeight="1">
      <c r="A26" s="49" t="s">
        <v>24</v>
      </c>
      <c r="B26" s="32">
        <v>95.2</v>
      </c>
      <c r="C26" s="32">
        <v>119.4</v>
      </c>
      <c r="D26" s="32">
        <f t="shared" si="1"/>
        <v>24.200000000000003</v>
      </c>
      <c r="E26" s="33">
        <f t="shared" si="0"/>
        <v>125.42016806722688</v>
      </c>
    </row>
    <row r="27" spans="1:5" ht="18" customHeight="1">
      <c r="A27" s="49" t="s">
        <v>25</v>
      </c>
      <c r="B27" s="32"/>
      <c r="C27" s="38">
        <v>3.4</v>
      </c>
      <c r="D27" s="32">
        <f t="shared" si="1"/>
        <v>3.4</v>
      </c>
      <c r="E27" s="33" t="e">
        <f t="shared" si="0"/>
        <v>#DIV/0!</v>
      </c>
    </row>
    <row r="28" spans="1:5" ht="15.75" customHeight="1" thickBot="1">
      <c r="A28" s="55"/>
      <c r="B28" s="41"/>
      <c r="C28" s="41"/>
      <c r="D28" s="44"/>
      <c r="E28" s="66"/>
    </row>
    <row r="29" spans="1:5" ht="15.75" customHeight="1" thickBot="1">
      <c r="A29" s="45" t="s">
        <v>42</v>
      </c>
      <c r="B29" s="46">
        <f>SUM(B20+B9)</f>
        <v>7631</v>
      </c>
      <c r="C29" s="52">
        <f>SUM(C20+C9)</f>
        <v>8897.7</v>
      </c>
      <c r="D29" s="52">
        <f>C29-B29</f>
        <v>1266.7000000000007</v>
      </c>
      <c r="E29" s="47">
        <f t="shared" si="0"/>
        <v>116.59939719564933</v>
      </c>
    </row>
    <row r="40" ht="12.75">
      <c r="E40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Bakshutowa</cp:lastModifiedBy>
  <cp:lastPrinted>2019-03-01T09:26:54Z</cp:lastPrinted>
  <dcterms:created xsi:type="dcterms:W3CDTF">1996-10-08T23:32:33Z</dcterms:created>
  <dcterms:modified xsi:type="dcterms:W3CDTF">2019-03-04T11:41:33Z</dcterms:modified>
  <cp:category/>
  <cp:version/>
  <cp:contentType/>
  <cp:contentStatus/>
</cp:coreProperties>
</file>