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<sst xmlns="http://schemas.openxmlformats.org/spreadsheetml/2006/main" count="123" uniqueCount="52">
  <si>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</si>
  <si>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</si>
  <si>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</si>
  <si>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</si>
  <si>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</si>
  <si>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</si>
  <si>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</si>
  <si>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</si>
  <si>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</si>
  <si>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</si>
  <si>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</si>
  <si>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</si>
  <si>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</si>
  <si>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</si>
  <si>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</si>
  <si>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</si>
  <si>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</si>
  <si>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</si>
  <si>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</si>
  <si>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</si>
  <si>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</si>
  <si>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</si>
  <si>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</si>
  <si>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</si>
  <si>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</si>
  <si>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</si>
  <si>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</si>
  <si>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</si>
  <si>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</si>
  <si>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</si>
  <si>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</si>
  <si>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</si>
  <si>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</si>
  <si>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</si>
  <si>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</si>
  <si>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</si>
  <si>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</si>
  <si>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</si>
  <si>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</si>
  <si>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</si>
  <si>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</si>
  <si>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упрощенная система налогообложения</t>
  </si>
  <si>
    <t>за  январь 2019 года</t>
  </si>
  <si>
    <t xml:space="preserve"> план на январь  2019 года</t>
  </si>
  <si>
    <t>факт за январь   2019 года</t>
  </si>
  <si>
    <t>за январь 2019 года</t>
  </si>
  <si>
    <t xml:space="preserve"> план на январь 2019 года</t>
  </si>
  <si>
    <t>факт за январь 2019 года</t>
  </si>
  <si>
    <t>за  январь  2018 - 2019 года</t>
  </si>
  <si>
    <t>факт за январь 2018 года</t>
  </si>
  <si>
    <t>Всего  доходов</t>
  </si>
  <si>
    <t xml:space="preserve"> - земельный налог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</si>
</sst>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8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80" zoomScaleNormal="80" zoomScalePageLayoutView="0" workbookViewId="0" topLeftCell="A7">
      <selection activeCell="C15" sqref="C15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9" t="s">
        <v>26</v>
      </c>
      <c r="E1" s="109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9" t="s">
        <v>4</v>
      </c>
      <c r="B3" s="109"/>
      <c r="C3" s="109"/>
      <c r="D3" s="109"/>
      <c r="E3" s="109"/>
    </row>
    <row r="4" spans="1:6" ht="39.75" customHeight="1">
      <c r="A4" s="109" t="s">
        <v>36</v>
      </c>
      <c r="B4" s="109"/>
      <c r="C4" s="109"/>
      <c r="D4" s="109"/>
      <c r="E4" s="109"/>
      <c r="F4" s="2"/>
    </row>
    <row r="5" spans="1:5" ht="17.25" customHeight="1">
      <c r="A5" s="109" t="s">
        <v>48</v>
      </c>
      <c r="B5" s="109"/>
      <c r="C5" s="109"/>
      <c r="D5" s="109"/>
      <c r="E5" s="109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10" t="s">
        <v>3</v>
      </c>
      <c r="E7" s="110"/>
    </row>
    <row r="8" spans="1:5" ht="85.5" customHeight="1" thickBot="1">
      <c r="A8" s="29" t="s">
        <v>0</v>
      </c>
      <c r="B8" s="30" t="s">
        <v>49</v>
      </c>
      <c r="C8" s="30" t="s">
        <v>47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3635.2</v>
      </c>
      <c r="C9" s="46">
        <f>SUM(C10:C19)</f>
        <v>4191.3</v>
      </c>
      <c r="D9" s="46">
        <f>C9-B9</f>
        <v>556.1000000000004</v>
      </c>
      <c r="E9" s="47">
        <f aca="true" t="shared" si="0" ref="E9:E31">C9/B9*100</f>
        <v>115.29764524647888</v>
      </c>
    </row>
    <row r="10" spans="1:5" ht="17.25" customHeight="1">
      <c r="A10" s="58" t="s">
        <v>6</v>
      </c>
      <c r="B10" s="35">
        <v>725.9</v>
      </c>
      <c r="C10" s="35">
        <v>1083</v>
      </c>
      <c r="D10" s="35">
        <f aca="true" t="shared" si="1" ref="D10:D27">C10-B10</f>
        <v>357.1</v>
      </c>
      <c r="E10" s="33">
        <f t="shared" si="0"/>
        <v>149.19410387105663</v>
      </c>
    </row>
    <row r="11" spans="1:5" ht="17.25" customHeight="1">
      <c r="A11" s="34" t="s">
        <v>39</v>
      </c>
      <c r="B11" s="32">
        <v>932.8</v>
      </c>
      <c r="C11" s="32">
        <v>1287.6</v>
      </c>
      <c r="D11" s="32">
        <f t="shared" si="1"/>
        <v>354.79999999999995</v>
      </c>
      <c r="E11" s="33">
        <f t="shared" si="0"/>
        <v>138.0360205831904</v>
      </c>
    </row>
    <row r="12" spans="1:5" ht="17.25" customHeight="1">
      <c r="A12" s="36" t="s">
        <v>41</v>
      </c>
      <c r="B12" s="32">
        <v>15.8</v>
      </c>
      <c r="C12" s="32">
        <v>119.6</v>
      </c>
      <c r="D12" s="32">
        <f t="shared" si="1"/>
        <v>103.8</v>
      </c>
      <c r="E12" s="33">
        <f t="shared" si="0"/>
        <v>756.9620253164557</v>
      </c>
    </row>
    <row r="13" spans="1:5" ht="39" customHeight="1">
      <c r="A13" s="37" t="s">
        <v>7</v>
      </c>
      <c r="B13" s="32">
        <v>634.6</v>
      </c>
      <c r="C13" s="32">
        <v>516.9</v>
      </c>
      <c r="D13" s="32">
        <f t="shared" si="1"/>
        <v>-117.70000000000005</v>
      </c>
      <c r="E13" s="33">
        <f t="shared" si="0"/>
        <v>81.45288370627166</v>
      </c>
    </row>
    <row r="14" spans="1:8" ht="42" customHeight="1">
      <c r="A14" s="37" t="s">
        <v>40</v>
      </c>
      <c r="B14" s="32">
        <v>26.9</v>
      </c>
      <c r="C14" s="32">
        <v>78.8</v>
      </c>
      <c r="D14" s="32">
        <f t="shared" si="1"/>
        <v>51.9</v>
      </c>
      <c r="E14" s="33">
        <f t="shared" si="0"/>
        <v>292.9368029739777</v>
      </c>
      <c r="H14" s="108"/>
    </row>
    <row r="15" spans="1:5" ht="21" customHeight="1">
      <c r="A15" s="37" t="s">
        <v>11</v>
      </c>
      <c r="B15" s="32">
        <v>1067.7</v>
      </c>
      <c r="C15" s="32">
        <v>100.2</v>
      </c>
      <c r="D15" s="32">
        <f t="shared" si="1"/>
        <v>-967.5</v>
      </c>
      <c r="E15" s="33">
        <f t="shared" si="0"/>
        <v>9.384658611969654</v>
      </c>
    </row>
    <row r="16" spans="1:5" ht="17.25" customHeight="1">
      <c r="A16" s="34" t="s">
        <v>9</v>
      </c>
      <c r="B16" s="32">
        <v>6.7</v>
      </c>
      <c r="C16" s="32">
        <v>6</v>
      </c>
      <c r="D16" s="32">
        <f t="shared" si="1"/>
        <v>-0.7000000000000002</v>
      </c>
      <c r="E16" s="33">
        <f t="shared" si="0"/>
        <v>89.55223880597015</v>
      </c>
    </row>
    <row r="17" spans="1:5" ht="17.25" customHeight="1">
      <c r="A17" s="34" t="s">
        <v>51</v>
      </c>
      <c r="B17" s="32">
        <v>181</v>
      </c>
      <c r="C17" s="32">
        <v>890.5</v>
      </c>
      <c r="D17" s="32">
        <f t="shared" si="1"/>
        <v>709.5</v>
      </c>
      <c r="E17" s="33">
        <f t="shared" si="0"/>
        <v>491.98895027624314</v>
      </c>
    </row>
    <row r="18" spans="1:5" ht="17.25" customHeight="1">
      <c r="A18" s="37" t="s">
        <v>8</v>
      </c>
      <c r="B18" s="38">
        <v>43.8</v>
      </c>
      <c r="C18" s="38">
        <v>108.7</v>
      </c>
      <c r="D18" s="32">
        <f t="shared" si="1"/>
        <v>64.9</v>
      </c>
      <c r="E18" s="33">
        <f t="shared" si="0"/>
        <v>248.1735159817352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496.4</v>
      </c>
      <c r="C20" s="46">
        <f>SUM(C21:C27)</f>
        <v>241.5</v>
      </c>
      <c r="D20" s="46">
        <f t="shared" si="1"/>
        <v>-254.89999999999998</v>
      </c>
      <c r="E20" s="47">
        <f t="shared" si="0"/>
        <v>48.65028203062047</v>
      </c>
    </row>
    <row r="21" spans="1:9" ht="56.25" customHeight="1">
      <c r="A21" s="62" t="s">
        <v>20</v>
      </c>
      <c r="B21" s="35">
        <v>237.9</v>
      </c>
      <c r="C21" s="35">
        <v>-55.3</v>
      </c>
      <c r="D21" s="35">
        <f t="shared" si="1"/>
        <v>-293.2</v>
      </c>
      <c r="E21" s="33">
        <f t="shared" si="0"/>
        <v>-23.24506094997898</v>
      </c>
      <c r="I21" s="8"/>
    </row>
    <row r="22" spans="1:5" ht="31.5" customHeight="1">
      <c r="A22" s="37" t="s">
        <v>12</v>
      </c>
      <c r="B22" s="32">
        <v>8.2</v>
      </c>
      <c r="C22" s="32">
        <v>3.3</v>
      </c>
      <c r="D22" s="32">
        <f t="shared" si="1"/>
        <v>-4.8999999999999995</v>
      </c>
      <c r="E22" s="33">
        <f t="shared" si="0"/>
        <v>40.243902439024396</v>
      </c>
    </row>
    <row r="23" spans="1:5" ht="36.75" customHeight="1">
      <c r="A23" s="37" t="s">
        <v>21</v>
      </c>
      <c r="B23" s="32">
        <v>65.8</v>
      </c>
      <c r="C23" s="32">
        <v>257</v>
      </c>
      <c r="D23" s="32">
        <f t="shared" si="1"/>
        <v>191.2</v>
      </c>
      <c r="E23" s="33">
        <f t="shared" si="0"/>
        <v>390.5775075987842</v>
      </c>
    </row>
    <row r="24" spans="1:5" ht="36" customHeight="1">
      <c r="A24" s="37" t="s">
        <v>22</v>
      </c>
      <c r="B24" s="38">
        <v>152.7</v>
      </c>
      <c r="C24" s="38"/>
      <c r="D24" s="32">
        <f t="shared" si="1"/>
        <v>-152.7</v>
      </c>
      <c r="E24" s="33">
        <f t="shared" si="0"/>
        <v>0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31.8</v>
      </c>
      <c r="C26" s="32">
        <v>36.5</v>
      </c>
      <c r="D26" s="32">
        <f t="shared" si="1"/>
        <v>4.699999999999999</v>
      </c>
      <c r="E26" s="33">
        <f t="shared" si="0"/>
        <v>114.77987421383648</v>
      </c>
    </row>
    <row r="27" spans="1:5" ht="18" customHeight="1">
      <c r="A27" s="37" t="s">
        <v>25</v>
      </c>
      <c r="B27" s="38"/>
      <c r="C27" s="38"/>
      <c r="D27" s="32">
        <f t="shared" si="1"/>
        <v>0</v>
      </c>
      <c r="E27" s="33" t="e">
        <f t="shared" si="0"/>
        <v>#DIV/0!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50</v>
      </c>
      <c r="B31" s="46">
        <f>B9+B20</f>
        <v>4131.599999999999</v>
      </c>
      <c r="C31" s="46">
        <f>C9+C20</f>
        <v>4432.8</v>
      </c>
      <c r="D31" s="46">
        <f>D9+D20</f>
        <v>301.2000000000004</v>
      </c>
      <c r="E31" s="47">
        <f t="shared" si="0"/>
        <v>107.29015393552137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5" sqref="B15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7" t="s">
        <v>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</row>
    <row r="2" spans="1:28" ht="16.5" customHeight="1">
      <c r="A2" s="117" t="s">
        <v>35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pans="1:28" ht="17.25" customHeight="1">
      <c r="A3" s="117" t="s">
        <v>42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6" t="s">
        <v>3</v>
      </c>
      <c r="AB5" s="116"/>
    </row>
    <row r="6" spans="1:28" ht="15.75" customHeight="1" thickBot="1">
      <c r="A6" s="113" t="s">
        <v>0</v>
      </c>
      <c r="B6" s="118" t="s">
        <v>14</v>
      </c>
      <c r="C6" s="119"/>
      <c r="D6" s="120"/>
      <c r="E6" s="124" t="s">
        <v>2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5"/>
    </row>
    <row r="7" spans="1:28" ht="37.5" customHeight="1" thickBot="1">
      <c r="A7" s="114"/>
      <c r="B7" s="121"/>
      <c r="C7" s="122"/>
      <c r="D7" s="123"/>
      <c r="E7" s="111" t="s">
        <v>15</v>
      </c>
      <c r="F7" s="111"/>
      <c r="G7" s="112"/>
      <c r="H7" s="113" t="s">
        <v>28</v>
      </c>
      <c r="I7" s="111"/>
      <c r="J7" s="112"/>
      <c r="K7" s="126" t="s">
        <v>29</v>
      </c>
      <c r="L7" s="127"/>
      <c r="M7" s="128"/>
      <c r="N7" s="113" t="s">
        <v>30</v>
      </c>
      <c r="O7" s="111"/>
      <c r="P7" s="112"/>
      <c r="Q7" s="113" t="s">
        <v>31</v>
      </c>
      <c r="R7" s="111"/>
      <c r="S7" s="112"/>
      <c r="T7" s="113" t="s">
        <v>32</v>
      </c>
      <c r="U7" s="111"/>
      <c r="V7" s="112"/>
      <c r="W7" s="113" t="s">
        <v>33</v>
      </c>
      <c r="X7" s="111"/>
      <c r="Y7" s="112"/>
      <c r="Z7" s="126" t="s">
        <v>34</v>
      </c>
      <c r="AA7" s="127"/>
      <c r="AB7" s="128"/>
    </row>
    <row r="8" spans="1:28" ht="72" customHeight="1" thickBot="1">
      <c r="A8" s="115"/>
      <c r="B8" s="70" t="s">
        <v>43</v>
      </c>
      <c r="C8" s="14" t="s">
        <v>44</v>
      </c>
      <c r="D8" s="14" t="s">
        <v>1</v>
      </c>
      <c r="E8" s="14" t="s">
        <v>43</v>
      </c>
      <c r="F8" s="14" t="s">
        <v>44</v>
      </c>
      <c r="G8" s="71" t="s">
        <v>1</v>
      </c>
      <c r="H8" s="14" t="s">
        <v>43</v>
      </c>
      <c r="I8" s="14" t="s">
        <v>44</v>
      </c>
      <c r="J8" s="71" t="s">
        <v>1</v>
      </c>
      <c r="K8" s="14" t="s">
        <v>43</v>
      </c>
      <c r="L8" s="14" t="s">
        <v>44</v>
      </c>
      <c r="M8" s="71" t="s">
        <v>1</v>
      </c>
      <c r="N8" s="14" t="s">
        <v>43</v>
      </c>
      <c r="O8" s="14" t="s">
        <v>44</v>
      </c>
      <c r="P8" s="71" t="s">
        <v>1</v>
      </c>
      <c r="Q8" s="14" t="s">
        <v>43</v>
      </c>
      <c r="R8" s="14" t="s">
        <v>44</v>
      </c>
      <c r="S8" s="72" t="s">
        <v>1</v>
      </c>
      <c r="T8" s="14" t="s">
        <v>43</v>
      </c>
      <c r="U8" s="14" t="s">
        <v>44</v>
      </c>
      <c r="V8" s="72" t="s">
        <v>1</v>
      </c>
      <c r="W8" s="14" t="s">
        <v>43</v>
      </c>
      <c r="X8" s="14" t="s">
        <v>44</v>
      </c>
      <c r="Y8" s="72" t="s">
        <v>1</v>
      </c>
      <c r="Z8" s="14" t="s">
        <v>43</v>
      </c>
      <c r="AA8" s="14" t="s">
        <v>44</v>
      </c>
      <c r="AB8" s="72" t="s">
        <v>1</v>
      </c>
    </row>
    <row r="9" spans="1:28" ht="22.5" customHeight="1">
      <c r="A9" s="18" t="s">
        <v>17</v>
      </c>
      <c r="B9" s="77">
        <f>E9+H9+K9+N9+Q9+T9+W9+Z9</f>
        <v>2904.2</v>
      </c>
      <c r="C9" s="78">
        <f>F9+I9+L9+O9+R9+U9+X9+AA9</f>
        <v>4191.3</v>
      </c>
      <c r="D9" s="79">
        <f aca="true" t="shared" si="0" ref="D9:D27">C9/B9</f>
        <v>1.4431857310102612</v>
      </c>
      <c r="E9" s="68">
        <f>SUM(E10:E19)</f>
        <v>2047.6</v>
      </c>
      <c r="F9" s="69">
        <f>SUM(F10:F19)</f>
        <v>2518.5</v>
      </c>
      <c r="G9" s="73">
        <f aca="true" t="shared" si="1" ref="G9:G29">F9/E9</f>
        <v>1.229976557921469</v>
      </c>
      <c r="H9" s="77">
        <f>SUM(H10:H19)</f>
        <v>739.4</v>
      </c>
      <c r="I9" s="78">
        <f>SUM(I10:I19)</f>
        <v>1194.8</v>
      </c>
      <c r="J9" s="79">
        <f aca="true" t="shared" si="2" ref="J9:J14">I9/H9</f>
        <v>1.615904787665675</v>
      </c>
      <c r="K9" s="68">
        <f>SUM(K10:K19)</f>
        <v>37</v>
      </c>
      <c r="L9" s="69">
        <f>SUM(L10:L19)</f>
        <v>50.7</v>
      </c>
      <c r="M9" s="73">
        <f aca="true" t="shared" si="3" ref="M9:M18">L9/K9</f>
        <v>1.3702702702702703</v>
      </c>
      <c r="N9" s="77">
        <f>SUM(N10:N19)</f>
        <v>8</v>
      </c>
      <c r="O9" s="78">
        <f>SUM(O10:O19)</f>
        <v>20.200000000000003</v>
      </c>
      <c r="P9" s="79">
        <f>O9/N9</f>
        <v>2.5250000000000004</v>
      </c>
      <c r="Q9" s="68">
        <f>SUM(Q10:Q19)</f>
        <v>20</v>
      </c>
      <c r="R9" s="69">
        <f>SUM(R10:R19)</f>
        <v>317</v>
      </c>
      <c r="S9" s="73">
        <f>R9/Q9</f>
        <v>15.85</v>
      </c>
      <c r="T9" s="77">
        <f>SUM(T10:T19)</f>
        <v>6.2</v>
      </c>
      <c r="U9" s="78">
        <f>SUM(U10:U19)</f>
        <v>16.1</v>
      </c>
      <c r="V9" s="79">
        <f>U9/T9</f>
        <v>2.5967741935483875</v>
      </c>
      <c r="W9" s="68">
        <f>SUM(W10:W19)</f>
        <v>2.5</v>
      </c>
      <c r="X9" s="69">
        <f>SUM(X10:X19)</f>
        <v>31.800000000000004</v>
      </c>
      <c r="Y9" s="73">
        <f>X9/W9</f>
        <v>12.720000000000002</v>
      </c>
      <c r="Z9" s="77">
        <f>SUM(Z10:Z19)</f>
        <v>43.5</v>
      </c>
      <c r="AA9" s="78">
        <f>SUM(AA10:AA19)</f>
        <v>42.2</v>
      </c>
      <c r="AB9" s="79">
        <f aca="true" t="shared" si="4" ref="AB9:AB24">AA9/Z9</f>
        <v>0.9701149425287356</v>
      </c>
    </row>
    <row r="10" spans="1:28" ht="17.25" customHeight="1">
      <c r="A10" s="19" t="s">
        <v>6</v>
      </c>
      <c r="B10" s="9">
        <f aca="true" t="shared" si="5" ref="B10:B19">E10+H10+K10+N10+Q10+T10+W10+Z10</f>
        <v>876.7</v>
      </c>
      <c r="C10" s="3">
        <f aca="true" t="shared" si="6" ref="C10:C19">F10+I10+L10+O10+R10+U10+X10+AA10</f>
        <v>1083</v>
      </c>
      <c r="D10" s="81">
        <f t="shared" si="0"/>
        <v>1.235314246606593</v>
      </c>
      <c r="E10" s="10">
        <v>478</v>
      </c>
      <c r="F10" s="3">
        <v>594.6</v>
      </c>
      <c r="G10" s="74">
        <f t="shared" si="1"/>
        <v>1.2439330543933056</v>
      </c>
      <c r="H10" s="9">
        <v>364</v>
      </c>
      <c r="I10" s="3">
        <v>441.5</v>
      </c>
      <c r="J10" s="81">
        <f t="shared" si="2"/>
        <v>1.2129120879120878</v>
      </c>
      <c r="K10" s="10">
        <v>6</v>
      </c>
      <c r="L10" s="3">
        <v>12.7</v>
      </c>
      <c r="M10" s="74">
        <f t="shared" si="3"/>
        <v>2.1166666666666667</v>
      </c>
      <c r="N10" s="9">
        <v>1</v>
      </c>
      <c r="O10" s="3">
        <v>8.9</v>
      </c>
      <c r="P10" s="81">
        <f>O10/N10</f>
        <v>8.9</v>
      </c>
      <c r="Q10" s="92">
        <v>10</v>
      </c>
      <c r="R10" s="12">
        <v>10.4</v>
      </c>
      <c r="S10" s="74">
        <f>R10/Q10</f>
        <v>1.04</v>
      </c>
      <c r="T10" s="80">
        <v>3.2</v>
      </c>
      <c r="U10" s="12">
        <v>12.8</v>
      </c>
      <c r="V10" s="81">
        <f>U10/T10</f>
        <v>4</v>
      </c>
      <c r="W10" s="92">
        <v>1</v>
      </c>
      <c r="X10" s="12">
        <v>-4.5</v>
      </c>
      <c r="Y10" s="74">
        <f>X10/W10</f>
        <v>-4.5</v>
      </c>
      <c r="Z10" s="80">
        <v>13.5</v>
      </c>
      <c r="AA10" s="12">
        <v>6.6</v>
      </c>
      <c r="AB10" s="81">
        <f t="shared" si="4"/>
        <v>0.4888888888888889</v>
      </c>
    </row>
    <row r="11" spans="1:28" ht="17.25" customHeight="1">
      <c r="A11" s="19" t="s">
        <v>39</v>
      </c>
      <c r="B11" s="9">
        <f>E11+H11+K11+N11+Q11+T11+W11+Z11</f>
        <v>960.5</v>
      </c>
      <c r="C11" s="3">
        <f>F11+I11+L11+O11+R11+U11+X11+AA11</f>
        <v>1287.6</v>
      </c>
      <c r="D11" s="81">
        <f t="shared" si="0"/>
        <v>1.3405517959396147</v>
      </c>
      <c r="E11" s="10">
        <v>750</v>
      </c>
      <c r="F11" s="3">
        <v>1029.8</v>
      </c>
      <c r="G11" s="74">
        <f t="shared" si="1"/>
        <v>1.3730666666666667</v>
      </c>
      <c r="H11" s="1">
        <v>210.5</v>
      </c>
      <c r="I11" s="3">
        <v>257.8</v>
      </c>
      <c r="J11" s="81">
        <f t="shared" si="2"/>
        <v>1.2247030878859857</v>
      </c>
      <c r="K11" s="10"/>
      <c r="L11" s="3"/>
      <c r="M11" s="74" t="e">
        <f t="shared" si="3"/>
        <v>#DIV/0!</v>
      </c>
      <c r="N11" s="9"/>
      <c r="O11" s="3"/>
      <c r="P11" s="81" t="e">
        <f>O11/N11</f>
        <v>#DIV/0!</v>
      </c>
      <c r="Q11" s="93"/>
      <c r="R11" s="12"/>
      <c r="S11" s="74" t="e">
        <f>R11/Q11</f>
        <v>#DIV/0!</v>
      </c>
      <c r="T11" s="80"/>
      <c r="U11" s="12"/>
      <c r="V11" s="81" t="e">
        <f>U11/T11</f>
        <v>#DIV/0!</v>
      </c>
      <c r="W11" s="92"/>
      <c r="X11" s="12"/>
      <c r="Y11" s="74" t="e">
        <f>X11/W11</f>
        <v>#DIV/0!</v>
      </c>
      <c r="Z11" s="80"/>
      <c r="AA11" s="12"/>
      <c r="AB11" s="81" t="e">
        <f t="shared" si="4"/>
        <v>#DIV/0!</v>
      </c>
    </row>
    <row r="12" spans="1:28" ht="17.25" customHeight="1">
      <c r="A12" s="19" t="s">
        <v>41</v>
      </c>
      <c r="B12" s="9">
        <f>E12+H12+K12+N12+Q12+T12+W12+Z12</f>
        <v>45</v>
      </c>
      <c r="C12" s="3">
        <f>F12+I12+L12+O12+R12+U12+X12+AA12</f>
        <v>119.6</v>
      </c>
      <c r="D12" s="81">
        <f t="shared" si="0"/>
        <v>2.6577777777777776</v>
      </c>
      <c r="E12" s="10">
        <v>45</v>
      </c>
      <c r="F12" s="3">
        <v>119.6</v>
      </c>
      <c r="G12" s="74">
        <f t="shared" si="1"/>
        <v>2.6577777777777776</v>
      </c>
      <c r="H12" s="1"/>
      <c r="I12" s="3"/>
      <c r="J12" s="81"/>
      <c r="K12" s="10"/>
      <c r="L12" s="3"/>
      <c r="M12" s="74"/>
      <c r="N12" s="9"/>
      <c r="O12" s="3"/>
      <c r="P12" s="81"/>
      <c r="Q12" s="93"/>
      <c r="R12" s="12"/>
      <c r="S12" s="74"/>
      <c r="T12" s="80"/>
      <c r="U12" s="12"/>
      <c r="V12" s="81"/>
      <c r="W12" s="92"/>
      <c r="X12" s="12"/>
      <c r="Y12" s="74"/>
      <c r="Z12" s="80"/>
      <c r="AA12" s="12"/>
      <c r="AB12" s="81"/>
    </row>
    <row r="13" spans="1:28" ht="33" customHeight="1">
      <c r="A13" s="20" t="s">
        <v>7</v>
      </c>
      <c r="B13" s="9">
        <f t="shared" si="5"/>
        <v>555</v>
      </c>
      <c r="C13" s="3">
        <f t="shared" si="6"/>
        <v>516.9</v>
      </c>
      <c r="D13" s="81">
        <f t="shared" si="0"/>
        <v>0.9313513513513513</v>
      </c>
      <c r="E13" s="10">
        <v>555</v>
      </c>
      <c r="F13" s="3">
        <v>516.9</v>
      </c>
      <c r="G13" s="74">
        <f t="shared" si="1"/>
        <v>0.9313513513513513</v>
      </c>
      <c r="H13" s="1"/>
      <c r="I13" s="3"/>
      <c r="J13" s="81"/>
      <c r="K13" s="101"/>
      <c r="L13" s="3"/>
      <c r="M13" s="74"/>
      <c r="N13" s="1"/>
      <c r="O13" s="3"/>
      <c r="P13" s="81"/>
      <c r="Q13" s="93"/>
      <c r="R13" s="3"/>
      <c r="S13" s="74"/>
      <c r="T13" s="80"/>
      <c r="U13" s="3"/>
      <c r="V13" s="81"/>
      <c r="W13" s="92"/>
      <c r="X13" s="3"/>
      <c r="Y13" s="74"/>
      <c r="Z13" s="80"/>
      <c r="AA13" s="3"/>
      <c r="AB13" s="81"/>
    </row>
    <row r="14" spans="1:28" ht="20.25" customHeight="1">
      <c r="A14" s="20" t="s">
        <v>11</v>
      </c>
      <c r="B14" s="9">
        <f t="shared" si="5"/>
        <v>83.3</v>
      </c>
      <c r="C14" s="3">
        <f t="shared" si="6"/>
        <v>100.19999999999999</v>
      </c>
      <c r="D14" s="81">
        <f t="shared" si="0"/>
        <v>1.2028811524609844</v>
      </c>
      <c r="E14" s="10">
        <v>58.3</v>
      </c>
      <c r="F14" s="3">
        <v>70.1</v>
      </c>
      <c r="G14" s="74">
        <f t="shared" si="1"/>
        <v>1.202401372212693</v>
      </c>
      <c r="H14" s="1"/>
      <c r="I14" s="4">
        <v>0.1</v>
      </c>
      <c r="J14" s="81" t="e">
        <f t="shared" si="2"/>
        <v>#DIV/0!</v>
      </c>
      <c r="K14" s="101"/>
      <c r="L14" s="3"/>
      <c r="M14" s="74"/>
      <c r="N14" s="9"/>
      <c r="O14" s="4"/>
      <c r="P14" s="81" t="e">
        <f>O14/N14</f>
        <v>#DIV/0!</v>
      </c>
      <c r="Q14" s="92"/>
      <c r="R14" s="11"/>
      <c r="S14" s="74" t="e">
        <f aca="true" t="shared" si="7" ref="S14:S24">R14/Q14</f>
        <v>#DIV/0!</v>
      </c>
      <c r="T14" s="80"/>
      <c r="U14" s="12"/>
      <c r="V14" s="81" t="e">
        <f aca="true" t="shared" si="8" ref="V14:V24">U14/T14</f>
        <v>#DIV/0!</v>
      </c>
      <c r="W14" s="92"/>
      <c r="X14" s="11"/>
      <c r="Y14" s="74" t="e">
        <f aca="true" t="shared" si="9" ref="Y14:Y21">X14/W14</f>
        <v>#DIV/0!</v>
      </c>
      <c r="Z14" s="80">
        <v>25</v>
      </c>
      <c r="AA14" s="12">
        <v>30</v>
      </c>
      <c r="AB14" s="81">
        <f t="shared" si="4"/>
        <v>1.2</v>
      </c>
    </row>
    <row r="15" spans="1:28" ht="48" customHeight="1">
      <c r="A15" s="20" t="s">
        <v>38</v>
      </c>
      <c r="B15" s="9">
        <f>E15+H15+K15+N15+Q15+T15+W15+Z15</f>
        <v>74.3</v>
      </c>
      <c r="C15" s="3">
        <f>F15+I15+L15+O15+R15+U15+X15+AA15</f>
        <v>78.8</v>
      </c>
      <c r="D15" s="81">
        <f>C15/B15</f>
        <v>1.0605652759084792</v>
      </c>
      <c r="E15" s="10">
        <v>74.3</v>
      </c>
      <c r="F15" s="3">
        <v>78.8</v>
      </c>
      <c r="G15" s="74">
        <f t="shared" si="1"/>
        <v>1.0605652759084792</v>
      </c>
      <c r="H15" s="1"/>
      <c r="I15" s="4"/>
      <c r="J15" s="81"/>
      <c r="K15" s="101"/>
      <c r="L15" s="3"/>
      <c r="M15" s="74"/>
      <c r="N15" s="9"/>
      <c r="O15" s="4"/>
      <c r="P15" s="96"/>
      <c r="Q15" s="92"/>
      <c r="R15" s="11"/>
      <c r="S15" s="74"/>
      <c r="T15" s="80"/>
      <c r="U15" s="12"/>
      <c r="V15" s="81"/>
      <c r="W15" s="92"/>
      <c r="X15" s="11"/>
      <c r="Y15" s="74"/>
      <c r="Z15" s="80"/>
      <c r="AA15" s="11"/>
      <c r="AB15" s="81"/>
    </row>
    <row r="16" spans="1:28" ht="17.25" customHeight="1">
      <c r="A16" s="19" t="s">
        <v>9</v>
      </c>
      <c r="B16" s="9">
        <f t="shared" si="5"/>
        <v>4.5</v>
      </c>
      <c r="C16" s="3">
        <f t="shared" si="6"/>
        <v>6</v>
      </c>
      <c r="D16" s="81">
        <f t="shared" si="0"/>
        <v>1.3333333333333333</v>
      </c>
      <c r="E16" s="10"/>
      <c r="F16" s="3"/>
      <c r="G16" s="74"/>
      <c r="H16" s="9">
        <v>3</v>
      </c>
      <c r="I16" s="3">
        <v>2.7</v>
      </c>
      <c r="J16" s="81">
        <f aca="true" t="shared" si="10" ref="J16:J21">I16/H16</f>
        <v>0.9</v>
      </c>
      <c r="K16" s="10">
        <v>1</v>
      </c>
      <c r="L16" s="3">
        <v>2</v>
      </c>
      <c r="M16" s="74">
        <f t="shared" si="3"/>
        <v>2</v>
      </c>
      <c r="N16" s="1"/>
      <c r="O16" s="3">
        <v>0.3</v>
      </c>
      <c r="P16" s="81" t="e">
        <f aca="true" t="shared" si="11" ref="P16:P21">O16/N16</f>
        <v>#DIV/0!</v>
      </c>
      <c r="Q16" s="92"/>
      <c r="R16" s="12">
        <v>0.2</v>
      </c>
      <c r="S16" s="74" t="e">
        <f t="shared" si="7"/>
        <v>#DIV/0!</v>
      </c>
      <c r="T16" s="80"/>
      <c r="U16" s="12">
        <v>0.7</v>
      </c>
      <c r="V16" s="81" t="e">
        <f t="shared" si="8"/>
        <v>#DIV/0!</v>
      </c>
      <c r="W16" s="92">
        <v>0.5</v>
      </c>
      <c r="X16" s="11">
        <v>0.1</v>
      </c>
      <c r="Y16" s="74">
        <f t="shared" si="9"/>
        <v>0.2</v>
      </c>
      <c r="Z16" s="80"/>
      <c r="AA16" s="12"/>
      <c r="AB16" s="81" t="e">
        <f t="shared" si="4"/>
        <v>#DIV/0!</v>
      </c>
    </row>
    <row r="17" spans="1:28" ht="17.25" customHeight="1">
      <c r="A17" s="19" t="s">
        <v>19</v>
      </c>
      <c r="B17" s="9">
        <f t="shared" si="5"/>
        <v>217.9</v>
      </c>
      <c r="C17" s="3">
        <f t="shared" si="6"/>
        <v>890.5000000000001</v>
      </c>
      <c r="D17" s="81">
        <f t="shared" si="0"/>
        <v>4.086737035337311</v>
      </c>
      <c r="E17" s="10"/>
      <c r="F17" s="3"/>
      <c r="G17" s="74"/>
      <c r="H17" s="9">
        <v>161.9</v>
      </c>
      <c r="I17" s="3">
        <v>492.7</v>
      </c>
      <c r="J17" s="81">
        <f t="shared" si="10"/>
        <v>3.0432365657813465</v>
      </c>
      <c r="K17" s="101">
        <v>30</v>
      </c>
      <c r="L17" s="3">
        <v>36</v>
      </c>
      <c r="M17" s="74">
        <f t="shared" si="3"/>
        <v>1.2</v>
      </c>
      <c r="N17" s="9">
        <v>7</v>
      </c>
      <c r="O17" s="4">
        <v>11</v>
      </c>
      <c r="P17" s="81">
        <f t="shared" si="11"/>
        <v>1.5714285714285714</v>
      </c>
      <c r="Q17" s="92">
        <v>10</v>
      </c>
      <c r="R17" s="12">
        <v>306.4</v>
      </c>
      <c r="S17" s="74">
        <f t="shared" si="7"/>
        <v>30.639999999999997</v>
      </c>
      <c r="T17" s="80">
        <v>3</v>
      </c>
      <c r="U17" s="12">
        <v>2.6</v>
      </c>
      <c r="V17" s="81">
        <f t="shared" si="8"/>
        <v>0.8666666666666667</v>
      </c>
      <c r="W17" s="92">
        <v>1</v>
      </c>
      <c r="X17" s="3">
        <v>36.2</v>
      </c>
      <c r="Y17" s="74">
        <f t="shared" si="9"/>
        <v>36.2</v>
      </c>
      <c r="Z17" s="80">
        <v>5</v>
      </c>
      <c r="AA17" s="12">
        <v>5.6</v>
      </c>
      <c r="AB17" s="81">
        <f t="shared" si="4"/>
        <v>1.1199999999999999</v>
      </c>
    </row>
    <row r="18" spans="1:28" ht="17.25" customHeight="1">
      <c r="A18" s="20" t="s">
        <v>8</v>
      </c>
      <c r="B18" s="9">
        <f t="shared" si="5"/>
        <v>87</v>
      </c>
      <c r="C18" s="3">
        <f t="shared" si="6"/>
        <v>108.7</v>
      </c>
      <c r="D18" s="81">
        <f t="shared" si="0"/>
        <v>1.2494252873563219</v>
      </c>
      <c r="E18" s="10">
        <v>87</v>
      </c>
      <c r="F18" s="3">
        <v>108.7</v>
      </c>
      <c r="G18" s="74">
        <f t="shared" si="1"/>
        <v>1.2494252873563219</v>
      </c>
      <c r="H18" s="9"/>
      <c r="I18" s="4"/>
      <c r="J18" s="81"/>
      <c r="K18" s="10"/>
      <c r="L18" s="3"/>
      <c r="M18" s="74" t="e">
        <f t="shared" si="3"/>
        <v>#DIV/0!</v>
      </c>
      <c r="N18" s="9"/>
      <c r="O18" s="3"/>
      <c r="P18" s="81" t="e">
        <f t="shared" si="11"/>
        <v>#DIV/0!</v>
      </c>
      <c r="Q18" s="92"/>
      <c r="R18" s="12"/>
      <c r="S18" s="89" t="e">
        <f t="shared" si="7"/>
        <v>#DIV/0!</v>
      </c>
      <c r="T18" s="80"/>
      <c r="U18" s="11"/>
      <c r="V18" s="81" t="e">
        <f t="shared" si="8"/>
        <v>#DIV/0!</v>
      </c>
      <c r="W18" s="92"/>
      <c r="X18" s="11"/>
      <c r="Y18" s="74" t="e">
        <f t="shared" si="9"/>
        <v>#DIV/0!</v>
      </c>
      <c r="Z18" s="80"/>
      <c r="AA18" s="12"/>
      <c r="AB18" s="81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81" t="e">
        <f t="shared" si="0"/>
        <v>#DIV/0!</v>
      </c>
      <c r="E19" s="10"/>
      <c r="F19" s="4"/>
      <c r="G19" s="74" t="e">
        <f t="shared" si="1"/>
        <v>#DIV/0!</v>
      </c>
      <c r="H19" s="9"/>
      <c r="I19" s="4"/>
      <c r="J19" s="81"/>
      <c r="K19" s="10"/>
      <c r="L19" s="3"/>
      <c r="M19" s="74"/>
      <c r="N19" s="1"/>
      <c r="O19" s="4"/>
      <c r="P19" s="81" t="e">
        <f t="shared" si="11"/>
        <v>#DIV/0!</v>
      </c>
      <c r="Q19" s="93"/>
      <c r="R19" s="11"/>
      <c r="S19" s="89" t="e">
        <f t="shared" si="7"/>
        <v>#DIV/0!</v>
      </c>
      <c r="T19" s="82"/>
      <c r="U19" s="11"/>
      <c r="V19" s="81" t="e">
        <f t="shared" si="8"/>
        <v>#DIV/0!</v>
      </c>
      <c r="W19" s="93"/>
      <c r="X19" s="11"/>
      <c r="Y19" s="74"/>
      <c r="Z19" s="82"/>
      <c r="AA19" s="11"/>
      <c r="AB19" s="81"/>
    </row>
    <row r="20" spans="1:28" ht="17.25" customHeight="1">
      <c r="A20" s="22" t="s">
        <v>18</v>
      </c>
      <c r="B20" s="83">
        <f aca="true" t="shared" si="12" ref="B20:C24">E20+H20+K20+N20+Q20+T20+W20+Z20</f>
        <v>281.7</v>
      </c>
      <c r="C20" s="25">
        <f t="shared" si="12"/>
        <v>241.5</v>
      </c>
      <c r="D20" s="84">
        <f t="shared" si="0"/>
        <v>0.8572949946751864</v>
      </c>
      <c r="E20" s="24">
        <f>E21+E22+E23+E24+E25+E26+E27+E28</f>
        <v>139.7</v>
      </c>
      <c r="F20" s="25">
        <f>F21+F22+F23+F24+F25+F26+F27+F28</f>
        <v>209.9</v>
      </c>
      <c r="G20" s="75">
        <f t="shared" si="1"/>
        <v>1.502505368647101</v>
      </c>
      <c r="H20" s="83">
        <f>H21+H22+H23+H24+H25+H26+H27+H28</f>
        <v>90</v>
      </c>
      <c r="I20" s="25">
        <f>I21+I22+I23+I24+I25+I26+I27+I28</f>
        <v>-23.2</v>
      </c>
      <c r="J20" s="84">
        <f t="shared" si="10"/>
        <v>-0.2577777777777778</v>
      </c>
      <c r="K20" s="24">
        <f>K21+K22+K23+K24+K25+K26+K27+K28</f>
        <v>5.8</v>
      </c>
      <c r="L20" s="25">
        <f>L21+L22+L23+L24+L25+L26+L27+L28</f>
        <v>5.1</v>
      </c>
      <c r="M20" s="75">
        <f>L20/K20</f>
        <v>0.8793103448275862</v>
      </c>
      <c r="N20" s="83">
        <f>N21+N22+N23+N24+N25+N26+N27+N28</f>
        <v>16</v>
      </c>
      <c r="O20" s="25">
        <f>O21+O22+O23+O24+O25+O26+O27+O28</f>
        <v>10</v>
      </c>
      <c r="P20" s="84">
        <f t="shared" si="11"/>
        <v>0.625</v>
      </c>
      <c r="Q20" s="24">
        <f>Q21+Q22+Q23+Q24+Q25+Q26+Q27+Q28</f>
        <v>10</v>
      </c>
      <c r="R20" s="25">
        <f>R21+R22+R23+R24+R25+R26+R27+R28</f>
        <v>16.7</v>
      </c>
      <c r="S20" s="75">
        <f t="shared" si="7"/>
        <v>1.67</v>
      </c>
      <c r="T20" s="83">
        <f>T21+T22+T23+T24+T25+T26+T27+T28</f>
        <v>7.2</v>
      </c>
      <c r="U20" s="25">
        <f>U21+U22+U23+U24+U25+U26+U27+U28</f>
        <v>4.8</v>
      </c>
      <c r="V20" s="84">
        <f t="shared" si="8"/>
        <v>0.6666666666666666</v>
      </c>
      <c r="W20" s="24">
        <f>W21+W22+W23+W24+W25+W26+W27+W28</f>
        <v>8</v>
      </c>
      <c r="X20" s="25">
        <f>X21+X22+X23+X24+X25+X26+X27+X28</f>
        <v>7.7</v>
      </c>
      <c r="Y20" s="75">
        <f t="shared" si="9"/>
        <v>0.9625</v>
      </c>
      <c r="Z20" s="83">
        <f>Z21+Z22+Z23+Z24+Z25+Z26+Z27+Z28</f>
        <v>5</v>
      </c>
      <c r="AA20" s="25">
        <f>AA21+AA22+AA23+AA24+AA25+AA26+AA27+AA28</f>
        <v>10.5</v>
      </c>
      <c r="AB20" s="84">
        <f t="shared" si="4"/>
        <v>2.1</v>
      </c>
    </row>
    <row r="21" spans="1:28" ht="48.75" customHeight="1">
      <c r="A21" s="20" t="s">
        <v>20</v>
      </c>
      <c r="B21" s="9">
        <f t="shared" si="12"/>
        <v>182.5</v>
      </c>
      <c r="C21" s="3">
        <f t="shared" si="12"/>
        <v>-55.3</v>
      </c>
      <c r="D21" s="81">
        <f t="shared" si="0"/>
        <v>-0.303013698630137</v>
      </c>
      <c r="E21" s="10">
        <v>80</v>
      </c>
      <c r="F21" s="3">
        <v>-33.8</v>
      </c>
      <c r="G21" s="74">
        <f t="shared" si="1"/>
        <v>-0.4225</v>
      </c>
      <c r="H21" s="1">
        <v>90</v>
      </c>
      <c r="I21" s="3">
        <v>-23.2</v>
      </c>
      <c r="J21" s="81">
        <f t="shared" si="10"/>
        <v>-0.2577777777777778</v>
      </c>
      <c r="K21" s="10">
        <v>0.8</v>
      </c>
      <c r="L21" s="3"/>
      <c r="M21" s="74">
        <f>L21/K21</f>
        <v>0</v>
      </c>
      <c r="N21" s="97">
        <v>6</v>
      </c>
      <c r="O21" s="4"/>
      <c r="P21" s="81">
        <f t="shared" si="11"/>
        <v>0</v>
      </c>
      <c r="Q21" s="92"/>
      <c r="R21" s="12"/>
      <c r="S21" s="74" t="e">
        <f t="shared" si="7"/>
        <v>#DIV/0!</v>
      </c>
      <c r="T21" s="80">
        <v>3.2</v>
      </c>
      <c r="U21" s="12"/>
      <c r="V21" s="81">
        <f t="shared" si="8"/>
        <v>0</v>
      </c>
      <c r="W21" s="92">
        <v>2.5</v>
      </c>
      <c r="X21" s="12">
        <v>1.7</v>
      </c>
      <c r="Y21" s="74">
        <f t="shared" si="9"/>
        <v>0.6799999999999999</v>
      </c>
      <c r="Z21" s="80"/>
      <c r="AA21" s="12"/>
      <c r="AB21" s="81" t="e">
        <f t="shared" si="4"/>
        <v>#DIV/0!</v>
      </c>
    </row>
    <row r="22" spans="1:28" ht="34.5" customHeight="1">
      <c r="A22" s="20" t="s">
        <v>12</v>
      </c>
      <c r="B22" s="9">
        <f t="shared" si="12"/>
        <v>0.7</v>
      </c>
      <c r="C22" s="3">
        <f t="shared" si="12"/>
        <v>3.3</v>
      </c>
      <c r="D22" s="81">
        <f t="shared" si="0"/>
        <v>4.714285714285714</v>
      </c>
      <c r="E22" s="10">
        <v>0.7</v>
      </c>
      <c r="F22" s="3">
        <v>3.3</v>
      </c>
      <c r="G22" s="74">
        <f t="shared" si="1"/>
        <v>4.714285714285714</v>
      </c>
      <c r="H22" s="1"/>
      <c r="I22" s="4"/>
      <c r="J22" s="81"/>
      <c r="K22" s="101"/>
      <c r="L22" s="3"/>
      <c r="M22" s="74"/>
      <c r="N22" s="1"/>
      <c r="O22" s="4"/>
      <c r="P22" s="96"/>
      <c r="Q22" s="92"/>
      <c r="R22" s="12"/>
      <c r="S22" s="90"/>
      <c r="T22" s="80"/>
      <c r="U22" s="12"/>
      <c r="V22" s="81"/>
      <c r="W22" s="92"/>
      <c r="X22" s="12"/>
      <c r="Y22" s="74"/>
      <c r="Z22" s="80"/>
      <c r="AA22" s="12"/>
      <c r="AB22" s="81"/>
    </row>
    <row r="23" spans="1:28" ht="30.75" customHeight="1">
      <c r="A23" s="20" t="s">
        <v>21</v>
      </c>
      <c r="B23" s="9">
        <f t="shared" si="12"/>
        <v>63.3</v>
      </c>
      <c r="C23" s="3">
        <f t="shared" si="12"/>
        <v>257</v>
      </c>
      <c r="D23" s="81">
        <f t="shared" si="0"/>
        <v>4.0600315955766195</v>
      </c>
      <c r="E23" s="10">
        <v>23.8</v>
      </c>
      <c r="F23" s="3">
        <v>203.9</v>
      </c>
      <c r="G23" s="74">
        <f t="shared" si="1"/>
        <v>8.567226890756302</v>
      </c>
      <c r="H23" s="9"/>
      <c r="I23" s="4"/>
      <c r="J23" s="81" t="e">
        <f>I23/H23</f>
        <v>#DIV/0!</v>
      </c>
      <c r="K23" s="10">
        <v>5</v>
      </c>
      <c r="L23" s="3">
        <v>5.1</v>
      </c>
      <c r="M23" s="74">
        <f>L23/K23</f>
        <v>1.02</v>
      </c>
      <c r="N23" s="9">
        <v>10</v>
      </c>
      <c r="O23" s="3">
        <v>10</v>
      </c>
      <c r="P23" s="81">
        <f>O23/N23</f>
        <v>1</v>
      </c>
      <c r="Q23" s="92">
        <v>10</v>
      </c>
      <c r="R23" s="12">
        <v>16.7</v>
      </c>
      <c r="S23" s="74">
        <f t="shared" si="7"/>
        <v>1.67</v>
      </c>
      <c r="T23" s="80">
        <v>4</v>
      </c>
      <c r="U23" s="12">
        <v>4.8</v>
      </c>
      <c r="V23" s="81">
        <f t="shared" si="8"/>
        <v>1.2</v>
      </c>
      <c r="W23" s="92">
        <v>5.5</v>
      </c>
      <c r="X23" s="12">
        <v>6</v>
      </c>
      <c r="Y23" s="74">
        <f>X23/W23</f>
        <v>1.0909090909090908</v>
      </c>
      <c r="Z23" s="80">
        <v>5</v>
      </c>
      <c r="AA23" s="12">
        <v>10.5</v>
      </c>
      <c r="AB23" s="81">
        <f t="shared" si="4"/>
        <v>2.1</v>
      </c>
    </row>
    <row r="24" spans="1:28" ht="30.75" customHeight="1">
      <c r="A24" s="20" t="s">
        <v>22</v>
      </c>
      <c r="B24" s="9">
        <f t="shared" si="12"/>
        <v>0</v>
      </c>
      <c r="C24" s="3">
        <f t="shared" si="12"/>
        <v>0</v>
      </c>
      <c r="D24" s="81" t="e">
        <f t="shared" si="0"/>
        <v>#DIV/0!</v>
      </c>
      <c r="E24" s="10"/>
      <c r="F24" s="3"/>
      <c r="G24" s="74" t="e">
        <f t="shared" si="1"/>
        <v>#DIV/0!</v>
      </c>
      <c r="H24" s="9"/>
      <c r="I24" s="3"/>
      <c r="J24" s="81" t="e">
        <f>I24/H24</f>
        <v>#DIV/0!</v>
      </c>
      <c r="K24" s="101"/>
      <c r="L24" s="3"/>
      <c r="M24" s="74" t="e">
        <f>L24/K24</f>
        <v>#DIV/0!</v>
      </c>
      <c r="N24" s="1"/>
      <c r="O24" s="4"/>
      <c r="P24" s="81" t="e">
        <f>O24/N24</f>
        <v>#DIV/0!</v>
      </c>
      <c r="Q24" s="92"/>
      <c r="R24" s="11"/>
      <c r="S24" s="74" t="e">
        <f t="shared" si="7"/>
        <v>#DIV/0!</v>
      </c>
      <c r="T24" s="80"/>
      <c r="U24" s="11"/>
      <c r="V24" s="81" t="e">
        <f t="shared" si="8"/>
        <v>#DIV/0!</v>
      </c>
      <c r="W24" s="92"/>
      <c r="X24" s="11"/>
      <c r="Y24" s="74" t="e">
        <f>X24/W24</f>
        <v>#DIV/0!</v>
      </c>
      <c r="Z24" s="80"/>
      <c r="AA24" s="12"/>
      <c r="AB24" s="81" t="e">
        <f t="shared" si="4"/>
        <v>#DIV/0!</v>
      </c>
    </row>
    <row r="25" spans="1:28" ht="20.25" customHeight="1">
      <c r="A25" s="20" t="s">
        <v>23</v>
      </c>
      <c r="B25" s="9"/>
      <c r="C25" s="4"/>
      <c r="D25" s="81"/>
      <c r="E25" s="10"/>
      <c r="F25" s="3"/>
      <c r="G25" s="74"/>
      <c r="H25" s="1"/>
      <c r="I25" s="4"/>
      <c r="J25" s="81"/>
      <c r="K25" s="101"/>
      <c r="L25" s="3"/>
      <c r="M25" s="74"/>
      <c r="N25" s="1"/>
      <c r="O25" s="4"/>
      <c r="P25" s="96"/>
      <c r="Q25" s="92"/>
      <c r="R25" s="13"/>
      <c r="S25" s="90"/>
      <c r="T25" s="80"/>
      <c r="U25" s="13"/>
      <c r="V25" s="81"/>
      <c r="W25" s="92"/>
      <c r="X25" s="11"/>
      <c r="Y25" s="74"/>
      <c r="Z25" s="82"/>
      <c r="AA25" s="11"/>
      <c r="AB25" s="81"/>
    </row>
    <row r="26" spans="1:28" ht="20.25" customHeight="1">
      <c r="A26" s="20" t="s">
        <v>24</v>
      </c>
      <c r="B26" s="9">
        <f>E26+H26+K26+N26+Q26+T26+W26+Z26</f>
        <v>35.2</v>
      </c>
      <c r="C26" s="3">
        <f>F26+I26+L26+O26+R26+U26+X26+AA26</f>
        <v>36.5</v>
      </c>
      <c r="D26" s="81">
        <f t="shared" si="0"/>
        <v>1.0369318181818181</v>
      </c>
      <c r="E26" s="10">
        <v>35.2</v>
      </c>
      <c r="F26" s="3">
        <v>36.5</v>
      </c>
      <c r="G26" s="74">
        <f t="shared" si="1"/>
        <v>1.0369318181818181</v>
      </c>
      <c r="H26" s="9"/>
      <c r="I26" s="3"/>
      <c r="J26" s="81" t="e">
        <f>I26/H26</f>
        <v>#DIV/0!</v>
      </c>
      <c r="K26" s="10"/>
      <c r="L26" s="3"/>
      <c r="M26" s="74" t="e">
        <f>L26/K26</f>
        <v>#DIV/0!</v>
      </c>
      <c r="N26" s="1"/>
      <c r="O26" s="4"/>
      <c r="P26" s="96"/>
      <c r="Q26" s="93"/>
      <c r="R26" s="11"/>
      <c r="S26" s="90"/>
      <c r="T26" s="82"/>
      <c r="U26" s="13"/>
      <c r="V26" s="81"/>
      <c r="W26" s="93"/>
      <c r="X26" s="11"/>
      <c r="Y26" s="74"/>
      <c r="Z26" s="82"/>
      <c r="AA26" s="11"/>
      <c r="AB26" s="81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0</v>
      </c>
      <c r="D27" s="81" t="e">
        <f t="shared" si="0"/>
        <v>#DIV/0!</v>
      </c>
      <c r="E27" s="10"/>
      <c r="F27" s="3"/>
      <c r="G27" s="74" t="e">
        <f t="shared" si="1"/>
        <v>#DIV/0!</v>
      </c>
      <c r="H27" s="1"/>
      <c r="I27" s="3"/>
      <c r="J27" s="81" t="e">
        <f>I27/H27</f>
        <v>#DIV/0!</v>
      </c>
      <c r="K27" s="101"/>
      <c r="L27" s="3"/>
      <c r="M27" s="74" t="e">
        <f>L27/K27</f>
        <v>#DIV/0!</v>
      </c>
      <c r="N27" s="1"/>
      <c r="O27" s="4"/>
      <c r="P27" s="96"/>
      <c r="Q27" s="93"/>
      <c r="R27" s="11"/>
      <c r="S27" s="74" t="e">
        <f>R27/Q27</f>
        <v>#DIV/0!</v>
      </c>
      <c r="T27" s="82"/>
      <c r="U27" s="13"/>
      <c r="V27" s="81"/>
      <c r="W27" s="93"/>
      <c r="X27" s="11"/>
      <c r="Y27" s="74" t="e">
        <f>X27/W27</f>
        <v>#DIV/0!</v>
      </c>
      <c r="Z27" s="85"/>
      <c r="AA27" s="11"/>
      <c r="AB27" s="81" t="e">
        <f>AA27/Z27</f>
        <v>#DIV/0!</v>
      </c>
    </row>
    <row r="28" spans="1:28" ht="15.75" customHeight="1" thickBot="1">
      <c r="A28" s="23"/>
      <c r="B28" s="98"/>
      <c r="C28" s="103"/>
      <c r="D28" s="88"/>
      <c r="E28" s="102"/>
      <c r="F28" s="15"/>
      <c r="G28" s="76"/>
      <c r="H28" s="98"/>
      <c r="I28" s="103"/>
      <c r="J28" s="88"/>
      <c r="K28" s="102"/>
      <c r="L28" s="16"/>
      <c r="M28" s="76"/>
      <c r="N28" s="98"/>
      <c r="O28" s="99"/>
      <c r="P28" s="100"/>
      <c r="Q28" s="94"/>
      <c r="R28" s="17"/>
      <c r="S28" s="91"/>
      <c r="T28" s="95"/>
      <c r="U28" s="87"/>
      <c r="V28" s="88"/>
      <c r="W28" s="94"/>
      <c r="X28" s="17"/>
      <c r="Y28" s="76"/>
      <c r="Z28" s="86"/>
      <c r="AA28" s="87"/>
      <c r="AB28" s="88"/>
    </row>
    <row r="29" spans="1:28" ht="15.75" customHeight="1" thickBot="1">
      <c r="A29" s="67" t="s">
        <v>50</v>
      </c>
      <c r="B29" s="104">
        <f>B20+B9</f>
        <v>3185.8999999999996</v>
      </c>
      <c r="C29" s="104">
        <f>C20+C9</f>
        <v>4432.8</v>
      </c>
      <c r="D29" s="105">
        <f>C29/B29</f>
        <v>1.39138077152453</v>
      </c>
      <c r="E29" s="106">
        <f>SUM(E20+E9)</f>
        <v>2187.2999999999997</v>
      </c>
      <c r="F29" s="106">
        <f>SUM(F20+F9)</f>
        <v>2728.4</v>
      </c>
      <c r="G29" s="105">
        <f t="shared" si="1"/>
        <v>1.2473826178393455</v>
      </c>
      <c r="H29" s="106">
        <f>SUM(H20+H9)</f>
        <v>829.4</v>
      </c>
      <c r="I29" s="106">
        <f>SUM(I20+I9)</f>
        <v>1171.6</v>
      </c>
      <c r="J29" s="105">
        <f>I29/H29</f>
        <v>1.4125874125874125</v>
      </c>
      <c r="K29" s="106">
        <f>SUM(K20+K9)</f>
        <v>42.8</v>
      </c>
      <c r="L29" s="106">
        <f>SUM(L20+L9)</f>
        <v>55.800000000000004</v>
      </c>
      <c r="M29" s="105">
        <f>L29/K29</f>
        <v>1.3037383177570094</v>
      </c>
      <c r="N29" s="106">
        <f>SUM(N20+N9)</f>
        <v>24</v>
      </c>
      <c r="O29" s="106">
        <f>SUM(O20+O9)</f>
        <v>30.200000000000003</v>
      </c>
      <c r="P29" s="105">
        <f>O29/N29</f>
        <v>1.2583333333333335</v>
      </c>
      <c r="Q29" s="106">
        <f>SUM(Q20+Q9)</f>
        <v>30</v>
      </c>
      <c r="R29" s="106">
        <f>SUM(R20+R9)</f>
        <v>333.7</v>
      </c>
      <c r="S29" s="105">
        <f>R29/Q29</f>
        <v>11.123333333333333</v>
      </c>
      <c r="T29" s="106">
        <f>SUM(T20+T9)</f>
        <v>13.4</v>
      </c>
      <c r="U29" s="106">
        <f>SUM(U20+U9)</f>
        <v>20.900000000000002</v>
      </c>
      <c r="V29" s="105">
        <f>U29/T29</f>
        <v>1.5597014925373136</v>
      </c>
      <c r="W29" s="106">
        <f>SUM(W20+W9)</f>
        <v>10.5</v>
      </c>
      <c r="X29" s="106">
        <f>SUM(X20+X9)</f>
        <v>39.50000000000001</v>
      </c>
      <c r="Y29" s="105">
        <f>X29/W29</f>
        <v>3.7619047619047628</v>
      </c>
      <c r="Z29" s="106">
        <f>SUM(Z20+Z9)</f>
        <v>48.5</v>
      </c>
      <c r="AA29" s="106">
        <f>SUM(AA20+AA9)</f>
        <v>52.7</v>
      </c>
      <c r="AB29" s="107">
        <f>AA29/Z29</f>
        <v>1.08659793814433</v>
      </c>
    </row>
    <row r="40" ht="12.75">
      <c r="E40" s="5"/>
    </row>
  </sheetData>
  <sheetProtection/>
  <mergeCells count="15"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  <mergeCell ref="W7:Y7"/>
    <mergeCell ref="A6:A8"/>
    <mergeCell ref="AA5:AB5"/>
    <mergeCell ref="A2:AB2"/>
    <mergeCell ref="A3:AB3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9" t="s">
        <v>16</v>
      </c>
      <c r="E1" s="109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9" t="s">
        <v>4</v>
      </c>
      <c r="B3" s="109"/>
      <c r="C3" s="109"/>
      <c r="D3" s="109"/>
      <c r="E3" s="109"/>
    </row>
    <row r="4" spans="1:6" ht="39.75" customHeight="1">
      <c r="A4" s="109" t="s">
        <v>35</v>
      </c>
      <c r="B4" s="109"/>
      <c r="C4" s="109"/>
      <c r="D4" s="109"/>
      <c r="E4" s="109"/>
      <c r="F4" s="2"/>
    </row>
    <row r="5" spans="1:5" ht="17.25" customHeight="1">
      <c r="A5" s="109" t="s">
        <v>45</v>
      </c>
      <c r="B5" s="109"/>
      <c r="C5" s="109"/>
      <c r="D5" s="109"/>
      <c r="E5" s="109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10" t="s">
        <v>3</v>
      </c>
      <c r="E7" s="110"/>
    </row>
    <row r="8" spans="1:5" ht="85.5" customHeight="1" thickBot="1">
      <c r="A8" s="29" t="s">
        <v>0</v>
      </c>
      <c r="B8" s="30" t="s">
        <v>46</v>
      </c>
      <c r="C8" s="30" t="s">
        <v>47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2904.2000000000003</v>
      </c>
      <c r="C9" s="46">
        <f>SUM(C10:C19)</f>
        <v>4191.3</v>
      </c>
      <c r="D9" s="46">
        <f>C9-B9</f>
        <v>1287.1</v>
      </c>
      <c r="E9" s="47">
        <f aca="true" t="shared" si="0" ref="E9:E29">C9/B9*100</f>
        <v>144.3185731010261</v>
      </c>
    </row>
    <row r="10" spans="1:5" ht="17.25" customHeight="1">
      <c r="A10" s="48" t="s">
        <v>6</v>
      </c>
      <c r="B10" s="35">
        <v>876.7</v>
      </c>
      <c r="C10" s="35">
        <v>1083</v>
      </c>
      <c r="D10" s="35">
        <f aca="true" t="shared" si="1" ref="D10:D27">C10-B10</f>
        <v>206.29999999999995</v>
      </c>
      <c r="E10" s="33">
        <f t="shared" si="0"/>
        <v>123.5314246606593</v>
      </c>
    </row>
    <row r="11" spans="1:5" ht="17.25" customHeight="1">
      <c r="A11" s="36" t="s">
        <v>39</v>
      </c>
      <c r="B11" s="32">
        <v>960.5</v>
      </c>
      <c r="C11" s="32">
        <v>1287.6</v>
      </c>
      <c r="D11" s="32">
        <f t="shared" si="1"/>
        <v>327.0999999999999</v>
      </c>
      <c r="E11" s="33">
        <f t="shared" si="0"/>
        <v>134.05517959396147</v>
      </c>
    </row>
    <row r="12" spans="1:5" ht="17.25" customHeight="1">
      <c r="A12" s="36" t="s">
        <v>41</v>
      </c>
      <c r="B12" s="32">
        <v>45</v>
      </c>
      <c r="C12" s="32">
        <v>119.6</v>
      </c>
      <c r="D12" s="32">
        <f t="shared" si="1"/>
        <v>74.6</v>
      </c>
      <c r="E12" s="33">
        <f t="shared" si="0"/>
        <v>265.77777777777777</v>
      </c>
    </row>
    <row r="13" spans="1:5" ht="38.25" customHeight="1">
      <c r="A13" s="49" t="s">
        <v>7</v>
      </c>
      <c r="B13" s="32">
        <v>555</v>
      </c>
      <c r="C13" s="32">
        <v>516.9</v>
      </c>
      <c r="D13" s="32">
        <f t="shared" si="1"/>
        <v>-38.10000000000002</v>
      </c>
      <c r="E13" s="33">
        <f t="shared" si="0"/>
        <v>93.13513513513513</v>
      </c>
    </row>
    <row r="14" spans="1:5" ht="36.75" customHeight="1">
      <c r="A14" s="49" t="s">
        <v>40</v>
      </c>
      <c r="B14" s="32">
        <v>74.3</v>
      </c>
      <c r="C14" s="32">
        <v>78.8</v>
      </c>
      <c r="D14" s="32">
        <f>C14-B14</f>
        <v>4.5</v>
      </c>
      <c r="E14" s="33">
        <f t="shared" si="0"/>
        <v>106.05652759084792</v>
      </c>
    </row>
    <row r="15" spans="1:5" ht="23.25" customHeight="1">
      <c r="A15" s="49" t="s">
        <v>11</v>
      </c>
      <c r="B15" s="32">
        <v>83.3</v>
      </c>
      <c r="C15" s="32">
        <v>100.2</v>
      </c>
      <c r="D15" s="32">
        <f>C15-B15</f>
        <v>16.900000000000006</v>
      </c>
      <c r="E15" s="33">
        <f>C15/B15*100</f>
        <v>120.28811524609844</v>
      </c>
    </row>
    <row r="16" spans="1:5" ht="17.25" customHeight="1">
      <c r="A16" s="36" t="s">
        <v>9</v>
      </c>
      <c r="B16" s="32">
        <v>4.5</v>
      </c>
      <c r="C16" s="32">
        <v>6</v>
      </c>
      <c r="D16" s="32">
        <f t="shared" si="1"/>
        <v>1.5</v>
      </c>
      <c r="E16" s="33">
        <f t="shared" si="0"/>
        <v>133.33333333333331</v>
      </c>
    </row>
    <row r="17" spans="1:5" ht="17.25" customHeight="1">
      <c r="A17" s="36" t="s">
        <v>51</v>
      </c>
      <c r="B17" s="32">
        <v>217.9</v>
      </c>
      <c r="C17" s="32">
        <v>890.5</v>
      </c>
      <c r="D17" s="32">
        <f t="shared" si="1"/>
        <v>672.6</v>
      </c>
      <c r="E17" s="33">
        <f t="shared" si="0"/>
        <v>408.67370353373104</v>
      </c>
    </row>
    <row r="18" spans="1:5" ht="17.25" customHeight="1">
      <c r="A18" s="49" t="s">
        <v>8</v>
      </c>
      <c r="B18" s="32">
        <v>87</v>
      </c>
      <c r="C18" s="38">
        <v>108.7</v>
      </c>
      <c r="D18" s="32">
        <f t="shared" si="1"/>
        <v>21.700000000000003</v>
      </c>
      <c r="E18" s="33">
        <f t="shared" si="0"/>
        <v>124.94252873563218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281.7</v>
      </c>
      <c r="C20" s="52">
        <f>SUM(C21:C27)</f>
        <v>241.5</v>
      </c>
      <c r="D20" s="46">
        <f t="shared" si="1"/>
        <v>-40.19999999999999</v>
      </c>
      <c r="E20" s="47">
        <f t="shared" si="0"/>
        <v>85.72949946751865</v>
      </c>
    </row>
    <row r="21" spans="1:5" ht="54" customHeight="1">
      <c r="A21" s="53" t="s">
        <v>20</v>
      </c>
      <c r="B21" s="35">
        <v>182.5</v>
      </c>
      <c r="C21" s="35">
        <v>-55.3</v>
      </c>
      <c r="D21" s="40">
        <f t="shared" si="1"/>
        <v>-237.8</v>
      </c>
      <c r="E21" s="54">
        <f t="shared" si="0"/>
        <v>-30.3013698630137</v>
      </c>
    </row>
    <row r="22" spans="1:5" ht="34.5" customHeight="1">
      <c r="A22" s="49" t="s">
        <v>12</v>
      </c>
      <c r="B22" s="32">
        <v>0.7</v>
      </c>
      <c r="C22" s="32">
        <v>3.3</v>
      </c>
      <c r="D22" s="32">
        <f t="shared" si="1"/>
        <v>2.5999999999999996</v>
      </c>
      <c r="E22" s="33">
        <f t="shared" si="0"/>
        <v>471.42857142857144</v>
      </c>
    </row>
    <row r="23" spans="1:5" ht="36.75" customHeight="1">
      <c r="A23" s="49" t="s">
        <v>21</v>
      </c>
      <c r="B23" s="32">
        <v>63.3</v>
      </c>
      <c r="C23" s="32">
        <v>257</v>
      </c>
      <c r="D23" s="32">
        <f t="shared" si="1"/>
        <v>193.7</v>
      </c>
      <c r="E23" s="33">
        <f t="shared" si="0"/>
        <v>406.00315955766195</v>
      </c>
    </row>
    <row r="24" spans="1:5" ht="36" customHeight="1">
      <c r="A24" s="49" t="s">
        <v>22</v>
      </c>
      <c r="B24" s="32"/>
      <c r="C24" s="38"/>
      <c r="D24" s="32">
        <f t="shared" si="1"/>
        <v>0</v>
      </c>
      <c r="E24" s="33" t="e">
        <f t="shared" si="0"/>
        <v>#DIV/0!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35.2</v>
      </c>
      <c r="C26" s="32">
        <v>36.5</v>
      </c>
      <c r="D26" s="32">
        <f t="shared" si="1"/>
        <v>1.2999999999999972</v>
      </c>
      <c r="E26" s="33">
        <f t="shared" si="0"/>
        <v>103.69318181818181</v>
      </c>
    </row>
    <row r="27" spans="1:5" ht="18" customHeight="1">
      <c r="A27" s="49" t="s">
        <v>25</v>
      </c>
      <c r="B27" s="32"/>
      <c r="C27" s="38"/>
      <c r="D27" s="32">
        <f t="shared" si="1"/>
        <v>0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50</v>
      </c>
      <c r="B29" s="46">
        <f>SUM(B20+B9)</f>
        <v>3185.9</v>
      </c>
      <c r="C29" s="52">
        <f>SUM(C20+C9)</f>
        <v>4432.8</v>
      </c>
      <c r="D29" s="52">
        <f>C29-B29</f>
        <v>1246.9</v>
      </c>
      <c r="E29" s="47">
        <f t="shared" si="0"/>
        <v>139.13807715245298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Bakshutowa</cp:lastModifiedBy>
  <cp:lastPrinted>2019-01-31T11:10:55Z</cp:lastPrinted>
  <dcterms:created xsi:type="dcterms:W3CDTF">1996-10-08T23:32:33Z</dcterms:created>
  <dcterms:modified xsi:type="dcterms:W3CDTF">2019-02-04T05:45:44Z</dcterms:modified>
  <cp:category/>
  <cp:version/>
  <cp:contentType/>
  <cp:contentStatus/>
</cp:coreProperties>
</file>