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7" windowHeight="7322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<sst xmlns="http://schemas.openxmlformats.org/spreadsheetml/2006/main" count="123" uniqueCount="53">
  <si>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</si>
  <si>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</si>
  <si>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</si>
  <si>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</si>
  <si>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</si>
  <si>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</si>
  <si>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</si>
  <si>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</si>
  <si>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</si>
  <si>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</si>
  <si>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</si>
  <si>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</si>
  <si>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</si>
  <si>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</si>
  <si>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</si>
  <si>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</si>
  <si>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</si>
  <si>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</si>
  <si>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</si>
  <si>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</si>
  <si>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</si>
  <si>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</si>
  <si>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</si>
  <si>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</si>
  <si>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</si>
  <si>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</si>
  <si>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</si>
  <si>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</si>
  <si>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</si>
  <si>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</si>
  <si>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</si>
  <si>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</si>
  <si>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</si>
  <si>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</si>
  <si>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</si>
  <si>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</si>
  <si>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</si>
  <si>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</si>
  <si>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</si>
  <si>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</si>
  <si>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</si>
  <si>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</si>
  <si>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</si>
  <si>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</si>
  <si>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</si>
  <si>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факт за январь -август  2021 года</t>
  </si>
  <si>
    <t>факт за январь - август  2022 года</t>
  </si>
  <si>
    <t>за январь - август  2022 года</t>
  </si>
  <si>
    <t xml:space="preserve"> план на январь - август  2022 года</t>
  </si>
  <si>
    <t>за  январь - август  2022 года</t>
  </si>
  <si>
    <t xml:space="preserve"> план на январь-август  2022 года</t>
  </si>
  <si>
    <t>факт за январь-август  2022 года</t>
  </si>
  <si>
    <t>Справка о  поступлении  налогов и доходов в консолидированный бюджет муниципального образования "Сурский район" за  январь - август  2021 - 2022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</si>
</sst>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6" fillId="0" borderId="0" xfId="0" applyFont="1" applyAlignment="1">
      <alignment horizont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1">
      <selection activeCell="A3" sqref="A3:E3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49.5" customHeight="1">
      <c r="A3" s="127" t="s">
        <v>52</v>
      </c>
      <c r="B3" s="127"/>
      <c r="C3" s="127"/>
      <c r="D3" s="127"/>
      <c r="E3" s="127"/>
    </row>
    <row r="4" spans="1:6" ht="39.75" customHeight="1">
      <c r="A4" s="107"/>
      <c r="B4" s="107"/>
      <c r="C4" s="107"/>
      <c r="D4" s="107"/>
      <c r="E4" s="107"/>
      <c r="F4" s="2"/>
    </row>
    <row r="5" spans="1:5" ht="17.25" customHeight="1">
      <c r="A5" s="107"/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45</v>
      </c>
      <c r="C8" s="30" t="s">
        <v>46</v>
      </c>
      <c r="D8" s="30" t="s">
        <v>36</v>
      </c>
      <c r="E8" s="31" t="s">
        <v>27</v>
      </c>
    </row>
    <row r="9" spans="1:5" ht="17.25" customHeight="1" thickBot="1">
      <c r="A9" s="59" t="s">
        <v>17</v>
      </c>
      <c r="B9" s="46">
        <f>SUM(B10:B19)</f>
        <v>45366.70000000001</v>
      </c>
      <c r="C9" s="46">
        <f>SUM(C10:C19)</f>
        <v>48335.899999999994</v>
      </c>
      <c r="D9" s="46">
        <f>C9-B9</f>
        <v>2969.1999999999825</v>
      </c>
      <c r="E9" s="47">
        <f aca="true" t="shared" si="0" ref="E9:E31">C9/B9*100</f>
        <v>106.54488865180845</v>
      </c>
    </row>
    <row r="10" spans="1:5" ht="17.25" customHeight="1">
      <c r="A10" s="58" t="s">
        <v>6</v>
      </c>
      <c r="B10" s="35">
        <v>17979</v>
      </c>
      <c r="C10" s="35">
        <v>19165.5</v>
      </c>
      <c r="D10" s="35">
        <f aca="true" t="shared" si="1" ref="D10:D27">C10-B10</f>
        <v>1186.5</v>
      </c>
      <c r="E10" s="33">
        <f t="shared" si="0"/>
        <v>106.59936592691473</v>
      </c>
    </row>
    <row r="11" spans="1:5" ht="17.25" customHeight="1">
      <c r="A11" s="34" t="s">
        <v>38</v>
      </c>
      <c r="B11" s="32">
        <v>9454.8</v>
      </c>
      <c r="C11" s="32">
        <v>12029.3</v>
      </c>
      <c r="D11" s="32">
        <f t="shared" si="1"/>
        <v>2574.5</v>
      </c>
      <c r="E11" s="33">
        <f t="shared" si="0"/>
        <v>127.22955535812497</v>
      </c>
    </row>
    <row r="12" spans="1:5" ht="34.5" customHeight="1">
      <c r="A12" s="49" t="s">
        <v>42</v>
      </c>
      <c r="B12" s="32">
        <v>6817.7</v>
      </c>
      <c r="C12" s="32">
        <v>7681.5</v>
      </c>
      <c r="D12" s="32">
        <f t="shared" si="1"/>
        <v>863.8000000000002</v>
      </c>
      <c r="E12" s="33">
        <f t="shared" si="0"/>
        <v>112.66996201064876</v>
      </c>
    </row>
    <row r="13" spans="1:5" ht="39" customHeight="1">
      <c r="A13" s="37" t="s">
        <v>7</v>
      </c>
      <c r="B13" s="32">
        <v>713.9</v>
      </c>
      <c r="C13" s="32">
        <v>93.1</v>
      </c>
      <c r="D13" s="32">
        <f t="shared" si="1"/>
        <v>-620.8</v>
      </c>
      <c r="E13" s="33">
        <f t="shared" si="0"/>
        <v>13.041042162767894</v>
      </c>
    </row>
    <row r="14" spans="1:8" ht="42" customHeight="1">
      <c r="A14" s="37" t="s">
        <v>39</v>
      </c>
      <c r="B14" s="32">
        <v>523.8</v>
      </c>
      <c r="C14" s="32">
        <v>964.2</v>
      </c>
      <c r="D14" s="32">
        <f t="shared" si="1"/>
        <v>440.4000000000001</v>
      </c>
      <c r="E14" s="33">
        <f t="shared" si="0"/>
        <v>184.07789232531505</v>
      </c>
      <c r="H14" s="106"/>
    </row>
    <row r="15" spans="1:5" ht="21" customHeight="1">
      <c r="A15" s="37" t="s">
        <v>11</v>
      </c>
      <c r="B15" s="32">
        <v>4964.9</v>
      </c>
      <c r="C15" s="32">
        <v>3623.7</v>
      </c>
      <c r="D15" s="32">
        <f t="shared" si="1"/>
        <v>-1341.1999999999998</v>
      </c>
      <c r="E15" s="33">
        <f t="shared" si="0"/>
        <v>72.98636427722613</v>
      </c>
    </row>
    <row r="16" spans="1:5" ht="17.25" customHeight="1">
      <c r="A16" s="34" t="s">
        <v>9</v>
      </c>
      <c r="B16" s="32">
        <v>103.3</v>
      </c>
      <c r="C16" s="32">
        <v>138.5</v>
      </c>
      <c r="D16" s="32">
        <f t="shared" si="1"/>
        <v>35.2</v>
      </c>
      <c r="E16" s="33">
        <f t="shared" si="0"/>
        <v>134.0755082284608</v>
      </c>
    </row>
    <row r="17" spans="1:5" ht="17.25" customHeight="1">
      <c r="A17" s="34" t="s">
        <v>41</v>
      </c>
      <c r="B17" s="32">
        <v>3960.3</v>
      </c>
      <c r="C17" s="32">
        <v>3718.2</v>
      </c>
      <c r="D17" s="32">
        <f t="shared" si="1"/>
        <v>-242.10000000000036</v>
      </c>
      <c r="E17" s="33">
        <f t="shared" si="0"/>
        <v>93.88682675554881</v>
      </c>
    </row>
    <row r="18" spans="1:5" ht="17.25" customHeight="1">
      <c r="A18" s="37" t="s">
        <v>8</v>
      </c>
      <c r="B18" s="38">
        <v>849</v>
      </c>
      <c r="C18" s="38">
        <v>921.9</v>
      </c>
      <c r="D18" s="32">
        <f t="shared" si="1"/>
        <v>72.89999999999998</v>
      </c>
      <c r="E18" s="33">
        <f t="shared" si="0"/>
        <v>108.58657243816255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4404.000000000001</v>
      </c>
      <c r="C20" s="46">
        <f>SUM(C21:C27)</f>
        <v>12146.699999999999</v>
      </c>
      <c r="D20" s="46">
        <f t="shared" si="1"/>
        <v>7742.699999999998</v>
      </c>
      <c r="E20" s="47">
        <f t="shared" si="0"/>
        <v>275.8106267029972</v>
      </c>
    </row>
    <row r="21" spans="1:9" ht="56.25" customHeight="1">
      <c r="A21" s="62" t="s">
        <v>20</v>
      </c>
      <c r="B21" s="35">
        <v>3061.9</v>
      </c>
      <c r="C21" s="35">
        <v>2583.4</v>
      </c>
      <c r="D21" s="35">
        <f t="shared" si="1"/>
        <v>-478.5</v>
      </c>
      <c r="E21" s="33">
        <f t="shared" si="0"/>
        <v>84.37244847970214</v>
      </c>
      <c r="H21" t="s">
        <v>44</v>
      </c>
      <c r="I21" s="8"/>
    </row>
    <row r="22" spans="1:5" ht="31.5" customHeight="1">
      <c r="A22" s="37" t="s">
        <v>12</v>
      </c>
      <c r="B22" s="32">
        <v>84.9</v>
      </c>
      <c r="C22" s="32">
        <v>114.9</v>
      </c>
      <c r="D22" s="32">
        <f t="shared" si="1"/>
        <v>30</v>
      </c>
      <c r="E22" s="33">
        <f t="shared" si="0"/>
        <v>135.3356890459364</v>
      </c>
    </row>
    <row r="23" spans="1:5" ht="36.75" customHeight="1">
      <c r="A23" s="37" t="s">
        <v>21</v>
      </c>
      <c r="B23" s="32">
        <v>928</v>
      </c>
      <c r="C23" s="32">
        <v>739.1</v>
      </c>
      <c r="D23" s="32">
        <f t="shared" si="1"/>
        <v>-188.89999999999998</v>
      </c>
      <c r="E23" s="33">
        <f t="shared" si="0"/>
        <v>79.64439655172414</v>
      </c>
    </row>
    <row r="24" spans="1:5" ht="36" customHeight="1">
      <c r="A24" s="37" t="s">
        <v>22</v>
      </c>
      <c r="B24" s="38">
        <v>123.3</v>
      </c>
      <c r="C24" s="38">
        <v>8459.3</v>
      </c>
      <c r="D24" s="32">
        <f t="shared" si="1"/>
        <v>8336</v>
      </c>
      <c r="E24" s="33">
        <f t="shared" si="0"/>
        <v>6860.74614760746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191.1</v>
      </c>
      <c r="C26" s="32">
        <v>212.5</v>
      </c>
      <c r="D26" s="32">
        <f t="shared" si="1"/>
        <v>21.400000000000006</v>
      </c>
      <c r="E26" s="33">
        <f t="shared" si="0"/>
        <v>111.19832548403978</v>
      </c>
    </row>
    <row r="27" spans="1:5" ht="18" customHeight="1">
      <c r="A27" s="37" t="s">
        <v>25</v>
      </c>
      <c r="B27" s="38">
        <v>14.8</v>
      </c>
      <c r="C27" s="38">
        <v>37.5</v>
      </c>
      <c r="D27" s="32">
        <f t="shared" si="1"/>
        <v>22.7</v>
      </c>
      <c r="E27" s="33">
        <f t="shared" si="0"/>
        <v>253.3783783783784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40</v>
      </c>
      <c r="B31" s="46">
        <f>B9+B20</f>
        <v>49770.70000000001</v>
      </c>
      <c r="C31" s="46">
        <f>C9+C20</f>
        <v>60482.59999999999</v>
      </c>
      <c r="D31" s="46">
        <f>D9+D20</f>
        <v>10711.89999999998</v>
      </c>
      <c r="E31" s="47">
        <f t="shared" si="0"/>
        <v>121.52250219506652</v>
      </c>
    </row>
    <row r="32" spans="1:5" ht="13.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L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23" sqref="AA23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2.574218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3.8515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5" t="s">
        <v>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28" ht="16.5" customHeight="1">
      <c r="A2" s="115" t="s">
        <v>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8" ht="17.25" customHeight="1">
      <c r="A3" s="115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4" t="s">
        <v>3</v>
      </c>
      <c r="AB5" s="114"/>
    </row>
    <row r="6" spans="1:28" ht="15.75" customHeight="1" thickBot="1">
      <c r="A6" s="109" t="s">
        <v>0</v>
      </c>
      <c r="B6" s="116" t="s">
        <v>14</v>
      </c>
      <c r="C6" s="117"/>
      <c r="D6" s="118"/>
      <c r="E6" s="122" t="s">
        <v>2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1:28" ht="37.5" customHeight="1" thickBot="1">
      <c r="A7" s="112"/>
      <c r="B7" s="119"/>
      <c r="C7" s="120"/>
      <c r="D7" s="121"/>
      <c r="E7" s="110" t="s">
        <v>15</v>
      </c>
      <c r="F7" s="110"/>
      <c r="G7" s="111"/>
      <c r="H7" s="109" t="s">
        <v>28</v>
      </c>
      <c r="I7" s="110"/>
      <c r="J7" s="111"/>
      <c r="K7" s="124" t="s">
        <v>29</v>
      </c>
      <c r="L7" s="125"/>
      <c r="M7" s="126"/>
      <c r="N7" s="109" t="s">
        <v>30</v>
      </c>
      <c r="O7" s="110"/>
      <c r="P7" s="111"/>
      <c r="Q7" s="109" t="s">
        <v>31</v>
      </c>
      <c r="R7" s="110"/>
      <c r="S7" s="111"/>
      <c r="T7" s="109" t="s">
        <v>32</v>
      </c>
      <c r="U7" s="110"/>
      <c r="V7" s="111"/>
      <c r="W7" s="109" t="s">
        <v>33</v>
      </c>
      <c r="X7" s="110"/>
      <c r="Y7" s="111"/>
      <c r="Z7" s="124" t="s">
        <v>34</v>
      </c>
      <c r="AA7" s="125"/>
      <c r="AB7" s="126"/>
    </row>
    <row r="8" spans="1:28" ht="72" customHeight="1" thickBot="1">
      <c r="A8" s="113"/>
      <c r="B8" s="70" t="s">
        <v>50</v>
      </c>
      <c r="C8" s="14" t="s">
        <v>51</v>
      </c>
      <c r="D8" s="14" t="s">
        <v>1</v>
      </c>
      <c r="E8" s="70" t="s">
        <v>50</v>
      </c>
      <c r="F8" s="14" t="s">
        <v>51</v>
      </c>
      <c r="G8" s="14" t="s">
        <v>1</v>
      </c>
      <c r="H8" s="70" t="s">
        <v>50</v>
      </c>
      <c r="I8" s="14" t="s">
        <v>51</v>
      </c>
      <c r="J8" s="14" t="s">
        <v>1</v>
      </c>
      <c r="K8" s="70" t="s">
        <v>50</v>
      </c>
      <c r="L8" s="14" t="s">
        <v>51</v>
      </c>
      <c r="M8" s="14" t="s">
        <v>1</v>
      </c>
      <c r="N8" s="70" t="s">
        <v>50</v>
      </c>
      <c r="O8" s="14" t="s">
        <v>51</v>
      </c>
      <c r="P8" s="14" t="s">
        <v>1</v>
      </c>
      <c r="Q8" s="70" t="s">
        <v>50</v>
      </c>
      <c r="R8" s="14" t="s">
        <v>51</v>
      </c>
      <c r="S8" s="14" t="s">
        <v>1</v>
      </c>
      <c r="T8" s="70" t="s">
        <v>50</v>
      </c>
      <c r="U8" s="14" t="s">
        <v>51</v>
      </c>
      <c r="V8" s="14" t="s">
        <v>1</v>
      </c>
      <c r="W8" s="70" t="s">
        <v>50</v>
      </c>
      <c r="X8" s="14" t="s">
        <v>51</v>
      </c>
      <c r="Y8" s="14" t="s">
        <v>1</v>
      </c>
      <c r="Z8" s="70" t="s">
        <v>50</v>
      </c>
      <c r="AA8" s="14" t="s">
        <v>51</v>
      </c>
      <c r="AB8" s="14" t="s">
        <v>1</v>
      </c>
    </row>
    <row r="9" spans="1:28" ht="22.5" customHeight="1">
      <c r="A9" s="18" t="s">
        <v>17</v>
      </c>
      <c r="B9" s="75">
        <f>E9+H9+K9+N9+Q9+T9+W9+Z9</f>
        <v>43484.200000000004</v>
      </c>
      <c r="C9" s="76">
        <f>F9+I9+L9+O9+R9+U9+X9+AA9</f>
        <v>48335.899999999994</v>
      </c>
      <c r="D9" s="77">
        <f aca="true" t="shared" si="0" ref="D9:D27">C9/B9</f>
        <v>1.1115738590108588</v>
      </c>
      <c r="E9" s="68">
        <f>SUM(E10:E19)</f>
        <v>29600.6</v>
      </c>
      <c r="F9" s="69">
        <f>SUM(F10:F19)</f>
        <v>32702.1</v>
      </c>
      <c r="G9" s="71">
        <f aca="true" t="shared" si="1" ref="G9:G29">F9/E9</f>
        <v>1.1047782815213205</v>
      </c>
      <c r="H9" s="75">
        <f>SUM(H10:H19)</f>
        <v>10581.3</v>
      </c>
      <c r="I9" s="76">
        <f>SUM(I10:I19)</f>
        <v>11526.1</v>
      </c>
      <c r="J9" s="77">
        <f aca="true" t="shared" si="2" ref="J9:J15">I9/H9</f>
        <v>1.0892895957963578</v>
      </c>
      <c r="K9" s="68">
        <f>SUM(K10:K19)</f>
        <v>336</v>
      </c>
      <c r="L9" s="69">
        <f>SUM(L10:L19)</f>
        <v>397.9</v>
      </c>
      <c r="M9" s="71">
        <f aca="true" t="shared" si="3" ref="M9:M18">L9/K9</f>
        <v>1.1842261904761904</v>
      </c>
      <c r="N9" s="75">
        <f>SUM(N10:N19)</f>
        <v>504.79999999999995</v>
      </c>
      <c r="O9" s="76">
        <f>SUM(O10:O19)</f>
        <v>506.5</v>
      </c>
      <c r="P9" s="77">
        <f>O9/N9</f>
        <v>1.003367670364501</v>
      </c>
      <c r="Q9" s="68">
        <f>SUM(Q10:Q19)</f>
        <v>428.9</v>
      </c>
      <c r="R9" s="69">
        <f>SUM(R10:R19)</f>
        <v>597.5</v>
      </c>
      <c r="S9" s="71">
        <f>R9/Q9</f>
        <v>1.3930986243879693</v>
      </c>
      <c r="T9" s="75">
        <f>SUM(T10:T19)</f>
        <v>1009.3000000000001</v>
      </c>
      <c r="U9" s="76">
        <f>SUM(U10:U19)</f>
        <v>1533.1000000000001</v>
      </c>
      <c r="V9" s="77">
        <f>U9/T9</f>
        <v>1.5189735460219955</v>
      </c>
      <c r="W9" s="68">
        <f>SUM(W10:W19)</f>
        <v>587.5</v>
      </c>
      <c r="X9" s="69">
        <f>SUM(X10:X19)</f>
        <v>600.0000000000001</v>
      </c>
      <c r="Y9" s="71">
        <f>X9/W9</f>
        <v>1.021276595744681</v>
      </c>
      <c r="Z9" s="75">
        <f>SUM(Z10:Z19)</f>
        <v>435.79999999999995</v>
      </c>
      <c r="AA9" s="76">
        <f>SUM(AA10:AA19)</f>
        <v>472.70000000000005</v>
      </c>
      <c r="AB9" s="77">
        <f aca="true" t="shared" si="4" ref="AB9:AB24">AA9/Z9</f>
        <v>1.0846718678292797</v>
      </c>
    </row>
    <row r="10" spans="1:28" ht="17.25" customHeight="1">
      <c r="A10" s="19" t="s">
        <v>6</v>
      </c>
      <c r="B10" s="9">
        <f aca="true" t="shared" si="5" ref="B10:B19">E10+H10+K10+N10+Q10+T10+W10+Z10</f>
        <v>18088.2</v>
      </c>
      <c r="C10" s="3">
        <f aca="true" t="shared" si="6" ref="C10:C19">F10+I10+L10+O10+R10+U10+X10+AA10</f>
        <v>19165.499999999993</v>
      </c>
      <c r="D10" s="79">
        <f t="shared" si="0"/>
        <v>1.059558164991541</v>
      </c>
      <c r="E10" s="10">
        <v>10368.7</v>
      </c>
      <c r="F10" s="3">
        <v>11033.3</v>
      </c>
      <c r="G10" s="72">
        <f t="shared" si="1"/>
        <v>1.064096752726957</v>
      </c>
      <c r="H10" s="9">
        <v>6560</v>
      </c>
      <c r="I10" s="3">
        <v>6864.4</v>
      </c>
      <c r="J10" s="79">
        <f t="shared" si="2"/>
        <v>1.0464024390243902</v>
      </c>
      <c r="K10" s="10">
        <v>245</v>
      </c>
      <c r="L10" s="3">
        <v>259.8</v>
      </c>
      <c r="M10" s="72">
        <f t="shared" si="3"/>
        <v>1.0604081632653062</v>
      </c>
      <c r="N10" s="9">
        <v>96.3</v>
      </c>
      <c r="O10" s="3">
        <v>123</v>
      </c>
      <c r="P10" s="79">
        <f>O10/N10</f>
        <v>1.2772585669781933</v>
      </c>
      <c r="Q10" s="90">
        <v>155</v>
      </c>
      <c r="R10" s="12">
        <v>207.5</v>
      </c>
      <c r="S10" s="72">
        <f>R10/Q10</f>
        <v>1.3387096774193548</v>
      </c>
      <c r="T10" s="78">
        <v>235.3</v>
      </c>
      <c r="U10" s="12">
        <v>183.6</v>
      </c>
      <c r="V10" s="79">
        <f>U10/T10</f>
        <v>0.7802804929876752</v>
      </c>
      <c r="W10" s="90">
        <v>169</v>
      </c>
      <c r="X10" s="12">
        <v>181.3</v>
      </c>
      <c r="Y10" s="72">
        <f>X10/W10</f>
        <v>1.0727810650887575</v>
      </c>
      <c r="Z10" s="78">
        <v>258.9</v>
      </c>
      <c r="AA10" s="12">
        <v>312.6</v>
      </c>
      <c r="AB10" s="79">
        <f t="shared" si="4"/>
        <v>1.2074159907300117</v>
      </c>
    </row>
    <row r="11" spans="1:28" ht="17.25" customHeight="1">
      <c r="A11" s="19" t="s">
        <v>38</v>
      </c>
      <c r="B11" s="9">
        <f>E11+H11+K11+N11+Q11+T11+W11+Z11</f>
        <v>10794.599999999999</v>
      </c>
      <c r="C11" s="3">
        <f>F11+I11+L11+O11+R11+U11+X11+AA11</f>
        <v>12029.3</v>
      </c>
      <c r="D11" s="79">
        <f t="shared" si="0"/>
        <v>1.1143812647064273</v>
      </c>
      <c r="E11" s="10">
        <v>8591.8</v>
      </c>
      <c r="F11" s="3">
        <v>9605.9</v>
      </c>
      <c r="G11" s="72">
        <f t="shared" si="1"/>
        <v>1.118031145976396</v>
      </c>
      <c r="H11" s="1">
        <v>2202.8</v>
      </c>
      <c r="I11" s="3">
        <v>2423.4</v>
      </c>
      <c r="J11" s="79">
        <f t="shared" si="2"/>
        <v>1.1001452696568004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42</v>
      </c>
      <c r="B12" s="9">
        <f>E12+H12+K12+N12+Q12+T12+W12+Z12</f>
        <v>7505.6</v>
      </c>
      <c r="C12" s="3">
        <f>F12+I12+L12+O12+R12+U12+X12+AA12</f>
        <v>7681.5</v>
      </c>
      <c r="D12" s="79">
        <f t="shared" si="0"/>
        <v>1.0234358345768493</v>
      </c>
      <c r="E12" s="10">
        <v>7505.6</v>
      </c>
      <c r="F12" s="3">
        <v>7681.5</v>
      </c>
      <c r="G12" s="72">
        <f t="shared" si="1"/>
        <v>1.0234358345768493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0</v>
      </c>
      <c r="C13" s="3">
        <f t="shared" si="6"/>
        <v>93.1</v>
      </c>
      <c r="D13" s="79" t="e">
        <f t="shared" si="0"/>
        <v>#DIV/0!</v>
      </c>
      <c r="E13" s="10"/>
      <c r="F13" s="3">
        <v>93.1</v>
      </c>
      <c r="G13" s="72" t="e">
        <f t="shared" si="1"/>
        <v>#DIV/0!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37</v>
      </c>
      <c r="B14" s="9">
        <f t="shared" si="5"/>
        <v>635</v>
      </c>
      <c r="C14" s="3">
        <f t="shared" si="6"/>
        <v>964.2</v>
      </c>
      <c r="D14" s="79">
        <f t="shared" si="0"/>
        <v>1.5184251968503937</v>
      </c>
      <c r="E14" s="10">
        <v>635</v>
      </c>
      <c r="F14" s="3">
        <v>964.2</v>
      </c>
      <c r="G14" s="72">
        <f t="shared" si="1"/>
        <v>1.5184251968503937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43</v>
      </c>
      <c r="B15" s="9">
        <f>E15+H15+K15+N15+Q15+T15+W15+Z15</f>
        <v>2506.3</v>
      </c>
      <c r="C15" s="3">
        <f>F15+I15+L15+O15+R15+U15+X15+AA15</f>
        <v>3623.7</v>
      </c>
      <c r="D15" s="79">
        <f>C15/B15</f>
        <v>1.4458364920400588</v>
      </c>
      <c r="E15" s="10">
        <v>1656</v>
      </c>
      <c r="F15" s="3">
        <v>2402.2</v>
      </c>
      <c r="G15" s="72">
        <f t="shared" si="1"/>
        <v>1.4506038647342994</v>
      </c>
      <c r="H15" s="1">
        <v>246</v>
      </c>
      <c r="I15" s="4">
        <v>336.1</v>
      </c>
      <c r="J15" s="79">
        <f t="shared" si="2"/>
        <v>1.3662601626016262</v>
      </c>
      <c r="K15" s="99"/>
      <c r="L15" s="3"/>
      <c r="M15" s="72"/>
      <c r="N15" s="9"/>
      <c r="O15" s="4">
        <v>0.4</v>
      </c>
      <c r="P15" s="94"/>
      <c r="Q15" s="90">
        <v>101.4</v>
      </c>
      <c r="R15" s="11">
        <v>48.6</v>
      </c>
      <c r="S15" s="72">
        <f>R15/Q15</f>
        <v>0.47928994082840237</v>
      </c>
      <c r="T15" s="78">
        <v>96</v>
      </c>
      <c r="U15" s="12">
        <v>433.1</v>
      </c>
      <c r="V15" s="79">
        <f>U15/T15</f>
        <v>4.511458333333334</v>
      </c>
      <c r="W15" s="90">
        <v>277.5</v>
      </c>
      <c r="X15" s="11">
        <v>326.8</v>
      </c>
      <c r="Y15" s="72">
        <f>X15/W15</f>
        <v>1.1776576576576576</v>
      </c>
      <c r="Z15" s="78">
        <v>129.4</v>
      </c>
      <c r="AA15" s="11">
        <v>76.5</v>
      </c>
      <c r="AB15" s="79">
        <f t="shared" si="4"/>
        <v>0.5911901081916537</v>
      </c>
    </row>
    <row r="16" spans="1:28" ht="17.25" customHeight="1">
      <c r="A16" s="19" t="s">
        <v>9</v>
      </c>
      <c r="B16" s="9">
        <f t="shared" si="5"/>
        <v>83.1</v>
      </c>
      <c r="C16" s="3">
        <f t="shared" si="6"/>
        <v>138.50000000000003</v>
      </c>
      <c r="D16" s="79">
        <f t="shared" si="0"/>
        <v>1.6666666666666672</v>
      </c>
      <c r="E16" s="10"/>
      <c r="F16" s="3"/>
      <c r="G16" s="72"/>
      <c r="H16" s="9">
        <v>60</v>
      </c>
      <c r="I16" s="3">
        <v>117.2</v>
      </c>
      <c r="J16" s="79">
        <f aca="true" t="shared" si="10" ref="J16:J21">I16/H16</f>
        <v>1.9533333333333334</v>
      </c>
      <c r="K16" s="10">
        <v>2</v>
      </c>
      <c r="L16" s="3">
        <v>-9.6</v>
      </c>
      <c r="M16" s="72">
        <f t="shared" si="3"/>
        <v>-4.8</v>
      </c>
      <c r="N16" s="1">
        <v>6.3</v>
      </c>
      <c r="O16" s="3">
        <v>-1.7</v>
      </c>
      <c r="P16" s="79">
        <f aca="true" t="shared" si="11" ref="P16:P21">O16/N16</f>
        <v>-0.2698412698412698</v>
      </c>
      <c r="Q16" s="90">
        <v>5</v>
      </c>
      <c r="R16" s="12">
        <v>2.9</v>
      </c>
      <c r="S16" s="72">
        <f t="shared" si="7"/>
        <v>0.58</v>
      </c>
      <c r="T16" s="78">
        <v>8.3</v>
      </c>
      <c r="U16" s="12">
        <v>2.7</v>
      </c>
      <c r="V16" s="79">
        <f t="shared" si="8"/>
        <v>0.3253012048192771</v>
      </c>
      <c r="W16" s="90">
        <v>1</v>
      </c>
      <c r="X16" s="11">
        <v>26.7</v>
      </c>
      <c r="Y16" s="72">
        <f t="shared" si="9"/>
        <v>26.7</v>
      </c>
      <c r="Z16" s="78">
        <v>0.5</v>
      </c>
      <c r="AA16" s="12">
        <v>0.3</v>
      </c>
      <c r="AB16" s="79">
        <f t="shared" si="4"/>
        <v>0.6</v>
      </c>
    </row>
    <row r="17" spans="1:28" ht="17.25" customHeight="1">
      <c r="A17" s="19" t="s">
        <v>19</v>
      </c>
      <c r="B17" s="9">
        <f t="shared" si="5"/>
        <v>3027.8999999999996</v>
      </c>
      <c r="C17" s="3">
        <f t="shared" si="6"/>
        <v>3718.2</v>
      </c>
      <c r="D17" s="79">
        <f t="shared" si="0"/>
        <v>1.2279797879718617</v>
      </c>
      <c r="E17" s="10"/>
      <c r="F17" s="3"/>
      <c r="G17" s="72"/>
      <c r="H17" s="9">
        <v>1512.5</v>
      </c>
      <c r="I17" s="3">
        <v>1785</v>
      </c>
      <c r="J17" s="79">
        <f t="shared" si="10"/>
        <v>1.1801652892561985</v>
      </c>
      <c r="K17" s="99">
        <v>89</v>
      </c>
      <c r="L17" s="3">
        <v>147.7</v>
      </c>
      <c r="M17" s="72">
        <f t="shared" si="3"/>
        <v>1.6595505617977526</v>
      </c>
      <c r="N17" s="9">
        <v>402.2</v>
      </c>
      <c r="O17" s="4">
        <v>384.8</v>
      </c>
      <c r="P17" s="79">
        <f t="shared" si="11"/>
        <v>0.956737941322725</v>
      </c>
      <c r="Q17" s="90">
        <v>167.5</v>
      </c>
      <c r="R17" s="12">
        <v>338.5</v>
      </c>
      <c r="S17" s="72">
        <f t="shared" si="7"/>
        <v>2.02089552238806</v>
      </c>
      <c r="T17" s="78">
        <v>669.7</v>
      </c>
      <c r="U17" s="12">
        <v>913.7</v>
      </c>
      <c r="V17" s="79">
        <f t="shared" si="8"/>
        <v>1.3643422427952814</v>
      </c>
      <c r="W17" s="90">
        <v>140</v>
      </c>
      <c r="X17" s="3">
        <v>65.2</v>
      </c>
      <c r="Y17" s="72">
        <f t="shared" si="9"/>
        <v>0.46571428571428575</v>
      </c>
      <c r="Z17" s="78">
        <v>47</v>
      </c>
      <c r="AA17" s="12">
        <v>83.3</v>
      </c>
      <c r="AB17" s="79">
        <f t="shared" si="4"/>
        <v>1.7723404255319148</v>
      </c>
    </row>
    <row r="18" spans="1:28" ht="17.25" customHeight="1">
      <c r="A18" s="20" t="s">
        <v>8</v>
      </c>
      <c r="B18" s="9">
        <f t="shared" si="5"/>
        <v>843.5</v>
      </c>
      <c r="C18" s="3">
        <f t="shared" si="6"/>
        <v>921.9</v>
      </c>
      <c r="D18" s="79">
        <f t="shared" si="0"/>
        <v>1.0929460580912862</v>
      </c>
      <c r="E18" s="10">
        <v>843.5</v>
      </c>
      <c r="F18" s="3">
        <v>921.9</v>
      </c>
      <c r="G18" s="72">
        <f t="shared" si="1"/>
        <v>1.0929460580912862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/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7609.400000000001</v>
      </c>
      <c r="C20" s="25">
        <f t="shared" si="12"/>
        <v>12146.7</v>
      </c>
      <c r="D20" s="82">
        <f t="shared" si="0"/>
        <v>1.5962756590532763</v>
      </c>
      <c r="E20" s="24">
        <f>E21+E22+E23+E24+E25+E26+E27+E28</f>
        <v>4822.5</v>
      </c>
      <c r="F20" s="25">
        <f>F21+F22+F23+F24+F25+F26+F27+F28</f>
        <v>5130.000000000001</v>
      </c>
      <c r="G20" s="73">
        <f t="shared" si="1"/>
        <v>1.063763608087092</v>
      </c>
      <c r="H20" s="81">
        <f>H21+H22+H23+H24+H25+H26+H27+H28</f>
        <v>505.8</v>
      </c>
      <c r="I20" s="25">
        <f>I21+I22+I23+I24+I25+I26+I27+I28</f>
        <v>849.5</v>
      </c>
      <c r="J20" s="82">
        <f t="shared" si="10"/>
        <v>1.6795175958877027</v>
      </c>
      <c r="K20" s="24">
        <f>K21+K22+K23+K24+K25+K26+K27+K28</f>
        <v>1195.8</v>
      </c>
      <c r="L20" s="25">
        <f>L21+L22+L23+L24+L25+L26+L27+L28</f>
        <v>2799</v>
      </c>
      <c r="M20" s="73">
        <f>L20/K20</f>
        <v>2.3406924234821878</v>
      </c>
      <c r="N20" s="81">
        <f>N21+N22+N23+N24+N25+N26+N27+N28</f>
        <v>145</v>
      </c>
      <c r="O20" s="25">
        <f>O21+O22+O23+O24+O25+O26+O27+O28</f>
        <v>1643.3</v>
      </c>
      <c r="P20" s="82">
        <f t="shared" si="11"/>
        <v>11.333103448275862</v>
      </c>
      <c r="Q20" s="24">
        <f>Q21+Q22+Q23+Q24+Q25+Q26+Q27+Q28</f>
        <v>240</v>
      </c>
      <c r="R20" s="25">
        <f>R21+R22+R23+R24+R25+R26+R27+R28</f>
        <v>257</v>
      </c>
      <c r="S20" s="73">
        <f t="shared" si="7"/>
        <v>1.0708333333333333</v>
      </c>
      <c r="T20" s="81">
        <f>T21+T22+T23+T24+T25+T26+T27+T28</f>
        <v>362.3</v>
      </c>
      <c r="U20" s="25">
        <f>U21+U22+U23+U24+U25+U26+U27+U28</f>
        <v>386.7</v>
      </c>
      <c r="V20" s="82">
        <f t="shared" si="8"/>
        <v>1.0673475020701075</v>
      </c>
      <c r="W20" s="24">
        <f>W21+W22+W23+W24+W25+W26+W27+W28</f>
        <v>256</v>
      </c>
      <c r="X20" s="25">
        <f>X21+X22+X23+X24+X25+X26+X27+X28</f>
        <v>1035</v>
      </c>
      <c r="Y20" s="73">
        <f t="shared" si="9"/>
        <v>4.04296875</v>
      </c>
      <c r="Z20" s="81">
        <f>Z21+Z22+Z23+Z24+Z25+Z26+Z27+Z28</f>
        <v>82</v>
      </c>
      <c r="AA20" s="25">
        <f>AA21+AA22+AA23+AA24+AA25+AA26+AA27+AA28</f>
        <v>46.2</v>
      </c>
      <c r="AB20" s="82">
        <f t="shared" si="4"/>
        <v>0.5634146341463415</v>
      </c>
    </row>
    <row r="21" spans="1:28" ht="48.75" customHeight="1">
      <c r="A21" s="20" t="s">
        <v>20</v>
      </c>
      <c r="B21" s="9">
        <f t="shared" si="12"/>
        <v>2554.4000000000005</v>
      </c>
      <c r="C21" s="3">
        <f t="shared" si="12"/>
        <v>2583.4000000000005</v>
      </c>
      <c r="D21" s="79">
        <f t="shared" si="0"/>
        <v>1.011352959599123</v>
      </c>
      <c r="E21" s="10">
        <v>1662</v>
      </c>
      <c r="F21" s="3">
        <v>1428.2</v>
      </c>
      <c r="G21" s="72">
        <f t="shared" si="1"/>
        <v>0.8593261131167269</v>
      </c>
      <c r="H21" s="1">
        <v>405.8</v>
      </c>
      <c r="I21" s="3">
        <v>584.4</v>
      </c>
      <c r="J21" s="79">
        <f t="shared" si="10"/>
        <v>1.4401182848693936</v>
      </c>
      <c r="K21" s="10">
        <v>155.8</v>
      </c>
      <c r="L21" s="3">
        <v>177.4</v>
      </c>
      <c r="M21" s="72">
        <f>L21/K21</f>
        <v>1.1386392811296533</v>
      </c>
      <c r="N21" s="95"/>
      <c r="O21" s="4">
        <v>33.3</v>
      </c>
      <c r="P21" s="79" t="e">
        <f t="shared" si="11"/>
        <v>#DIV/0!</v>
      </c>
      <c r="Q21" s="90">
        <v>7</v>
      </c>
      <c r="R21" s="12">
        <v>13.8</v>
      </c>
      <c r="S21" s="72">
        <f t="shared" si="7"/>
        <v>1.9714285714285715</v>
      </c>
      <c r="T21" s="78">
        <v>307.8</v>
      </c>
      <c r="U21" s="12">
        <v>331.4</v>
      </c>
      <c r="V21" s="79">
        <f t="shared" si="8"/>
        <v>1.0766731643924625</v>
      </c>
      <c r="W21" s="90">
        <v>16</v>
      </c>
      <c r="X21" s="12">
        <v>14.9</v>
      </c>
      <c r="Y21" s="72">
        <f t="shared" si="9"/>
        <v>0.93125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83</v>
      </c>
      <c r="C22" s="3">
        <f t="shared" si="12"/>
        <v>114.9</v>
      </c>
      <c r="D22" s="79">
        <f t="shared" si="0"/>
        <v>1.3843373493975903</v>
      </c>
      <c r="E22" s="10">
        <v>83</v>
      </c>
      <c r="F22" s="3">
        <v>114.9</v>
      </c>
      <c r="G22" s="72">
        <f t="shared" si="1"/>
        <v>1.3843373493975903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609.5</v>
      </c>
      <c r="C23" s="3">
        <f t="shared" si="12"/>
        <v>739.0999999999999</v>
      </c>
      <c r="D23" s="79">
        <f t="shared" si="0"/>
        <v>1.212633305988515</v>
      </c>
      <c r="E23" s="10">
        <v>45</v>
      </c>
      <c r="F23" s="3">
        <v>174.3</v>
      </c>
      <c r="G23" s="72">
        <f t="shared" si="1"/>
        <v>3.8733333333333335</v>
      </c>
      <c r="H23" s="9"/>
      <c r="I23" s="4"/>
      <c r="J23" s="79" t="e">
        <f>I23/H23</f>
        <v>#DIV/0!</v>
      </c>
      <c r="K23" s="10">
        <v>40</v>
      </c>
      <c r="L23" s="3">
        <v>36.1</v>
      </c>
      <c r="M23" s="72">
        <f>L23/K23</f>
        <v>0.9025000000000001</v>
      </c>
      <c r="N23" s="9">
        <v>145</v>
      </c>
      <c r="O23" s="3">
        <v>141</v>
      </c>
      <c r="P23" s="79">
        <f>O23/N23</f>
        <v>0.9724137931034482</v>
      </c>
      <c r="Q23" s="90">
        <v>233</v>
      </c>
      <c r="R23" s="12">
        <v>243.2</v>
      </c>
      <c r="S23" s="72">
        <f t="shared" si="7"/>
        <v>1.0437768240343348</v>
      </c>
      <c r="T23" s="78">
        <v>54.5</v>
      </c>
      <c r="U23" s="12">
        <v>55.3</v>
      </c>
      <c r="V23" s="79">
        <f t="shared" si="8"/>
        <v>1.0146788990825688</v>
      </c>
      <c r="W23" s="90">
        <v>40</v>
      </c>
      <c r="X23" s="12">
        <v>43</v>
      </c>
      <c r="Y23" s="72">
        <f>X23/W23</f>
        <v>1.075</v>
      </c>
      <c r="Z23" s="78">
        <v>52</v>
      </c>
      <c r="AA23" s="12">
        <v>46.2</v>
      </c>
      <c r="AB23" s="79">
        <f t="shared" si="4"/>
        <v>0.8884615384615385</v>
      </c>
    </row>
    <row r="24" spans="1:28" ht="30.75" customHeight="1">
      <c r="A24" s="20" t="s">
        <v>22</v>
      </c>
      <c r="B24" s="9">
        <f t="shared" si="12"/>
        <v>4160</v>
      </c>
      <c r="C24" s="3">
        <f t="shared" si="12"/>
        <v>8459.3</v>
      </c>
      <c r="D24" s="79">
        <f t="shared" si="0"/>
        <v>2.0334855769230766</v>
      </c>
      <c r="E24" s="10">
        <v>2830</v>
      </c>
      <c r="F24" s="3">
        <v>3164.3</v>
      </c>
      <c r="G24" s="72">
        <f t="shared" si="1"/>
        <v>1.1181272084805653</v>
      </c>
      <c r="H24" s="9">
        <v>100</v>
      </c>
      <c r="I24" s="3">
        <v>265.1</v>
      </c>
      <c r="J24" s="79">
        <f>I24/H24</f>
        <v>2.6510000000000002</v>
      </c>
      <c r="K24" s="99">
        <v>1000</v>
      </c>
      <c r="L24" s="3">
        <v>2585.5</v>
      </c>
      <c r="M24" s="72">
        <f>L24/K24</f>
        <v>2.5855</v>
      </c>
      <c r="N24" s="1"/>
      <c r="O24" s="4">
        <v>1469</v>
      </c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200</v>
      </c>
      <c r="X24" s="11">
        <v>975.4</v>
      </c>
      <c r="Y24" s="72">
        <f>X24/W24</f>
        <v>4.877</v>
      </c>
      <c r="Z24" s="78">
        <v>30</v>
      </c>
      <c r="AA24" s="12"/>
      <c r="AB24" s="79">
        <f t="shared" si="4"/>
        <v>0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202.5</v>
      </c>
      <c r="C26" s="3">
        <f>F26+I26+L26+O26+R26+U26+X26+AA26</f>
        <v>212.5</v>
      </c>
      <c r="D26" s="79">
        <f t="shared" si="0"/>
        <v>1.0493827160493827</v>
      </c>
      <c r="E26" s="10">
        <v>202.5</v>
      </c>
      <c r="F26" s="3">
        <v>212.5</v>
      </c>
      <c r="G26" s="72">
        <f t="shared" si="1"/>
        <v>1.0493827160493827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37.5</v>
      </c>
      <c r="D27" s="79" t="e">
        <f t="shared" si="0"/>
        <v>#DIV/0!</v>
      </c>
      <c r="E27" s="10"/>
      <c r="F27" s="3">
        <v>35.8</v>
      </c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>
        <v>1.7</v>
      </c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40</v>
      </c>
      <c r="B29" s="102">
        <f>B20+B9</f>
        <v>51093.600000000006</v>
      </c>
      <c r="C29" s="102">
        <f>C20+C9</f>
        <v>60482.59999999999</v>
      </c>
      <c r="D29" s="103">
        <f>C29/B29</f>
        <v>1.1837607841295188</v>
      </c>
      <c r="E29" s="104">
        <f>SUM(E20+E9)</f>
        <v>34423.1</v>
      </c>
      <c r="F29" s="104">
        <f>SUM(F20+F9)</f>
        <v>37832.1</v>
      </c>
      <c r="G29" s="103">
        <f t="shared" si="1"/>
        <v>1.0990323358442442</v>
      </c>
      <c r="H29" s="104">
        <f>SUM(H20+H9)</f>
        <v>11087.099999999999</v>
      </c>
      <c r="I29" s="104">
        <f>SUM(I20+I9)</f>
        <v>12375.6</v>
      </c>
      <c r="J29" s="103">
        <f>I29/H29</f>
        <v>1.1162161430852073</v>
      </c>
      <c r="K29" s="104">
        <f>SUM(K20+K9)</f>
        <v>1531.8</v>
      </c>
      <c r="L29" s="104">
        <f>SUM(L20+L9)</f>
        <v>3196.9</v>
      </c>
      <c r="M29" s="103">
        <f>L29/K29</f>
        <v>2.087021804413109</v>
      </c>
      <c r="N29" s="104">
        <f>SUM(N20+N9)</f>
        <v>649.8</v>
      </c>
      <c r="O29" s="104">
        <f>SUM(O20+O9)</f>
        <v>2149.8</v>
      </c>
      <c r="P29" s="103">
        <f>O29/N29</f>
        <v>3.3084025854108963</v>
      </c>
      <c r="Q29" s="104">
        <f>SUM(Q20+Q9)</f>
        <v>668.9</v>
      </c>
      <c r="R29" s="104">
        <f>SUM(R20+R9)</f>
        <v>854.5</v>
      </c>
      <c r="S29" s="103">
        <f>R29/Q29</f>
        <v>1.2774704739123934</v>
      </c>
      <c r="T29" s="104">
        <f>SUM(T20+T9)</f>
        <v>1371.6000000000001</v>
      </c>
      <c r="U29" s="104">
        <f>SUM(U20+U9)</f>
        <v>1919.8000000000002</v>
      </c>
      <c r="V29" s="103">
        <f>U29/T29</f>
        <v>1.399679206765821</v>
      </c>
      <c r="W29" s="104">
        <f>SUM(W20+W9)</f>
        <v>843.5</v>
      </c>
      <c r="X29" s="104">
        <f>SUM(X20+X9)</f>
        <v>1635</v>
      </c>
      <c r="Y29" s="103">
        <f>X29/W29</f>
        <v>1.938352104327208</v>
      </c>
      <c r="Z29" s="104">
        <f>SUM(Z20+Z9)</f>
        <v>517.8</v>
      </c>
      <c r="AA29" s="104">
        <f>SUM(AA20+AA9)</f>
        <v>518.9000000000001</v>
      </c>
      <c r="AB29" s="105">
        <f>AA29/Z29</f>
        <v>1.0021243723445348</v>
      </c>
    </row>
    <row r="34" ht="12.75">
      <c r="C34" t="s">
        <v>44</v>
      </c>
    </row>
    <row r="40" ht="12.75">
      <c r="E40" s="5"/>
    </row>
  </sheetData>
  <sheetProtection/>
  <mergeCells count="15"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  <mergeCell ref="A6:A8"/>
    <mergeCell ref="AA5:AB5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8">
      <selection activeCell="C21" sqref="C21:C27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47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48</v>
      </c>
      <c r="C8" s="30" t="s">
        <v>46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43484.200000000004</v>
      </c>
      <c r="C9" s="46">
        <f>SUM(C10:C19)</f>
        <v>48335.899999999994</v>
      </c>
      <c r="D9" s="46">
        <f>C9-B9</f>
        <v>4851.69999999999</v>
      </c>
      <c r="E9" s="47">
        <f aca="true" t="shared" si="0" ref="E9:E29">C9/B9*100</f>
        <v>111.15738590108589</v>
      </c>
    </row>
    <row r="10" spans="1:5" ht="17.25" customHeight="1">
      <c r="A10" s="48" t="s">
        <v>6</v>
      </c>
      <c r="B10" s="35">
        <v>18088.2</v>
      </c>
      <c r="C10" s="35">
        <v>19165.5</v>
      </c>
      <c r="D10" s="35">
        <f aca="true" t="shared" si="1" ref="D10:D27">C10-B10</f>
        <v>1077.2999999999993</v>
      </c>
      <c r="E10" s="33">
        <f t="shared" si="0"/>
        <v>105.95581649915414</v>
      </c>
    </row>
    <row r="11" spans="1:5" ht="17.25" customHeight="1">
      <c r="A11" s="36" t="s">
        <v>38</v>
      </c>
      <c r="B11" s="32">
        <v>10794.6</v>
      </c>
      <c r="C11" s="32">
        <v>12029.3</v>
      </c>
      <c r="D11" s="32">
        <f t="shared" si="1"/>
        <v>1234.699999999999</v>
      </c>
      <c r="E11" s="33">
        <f t="shared" si="0"/>
        <v>111.43812647064273</v>
      </c>
    </row>
    <row r="12" spans="1:5" ht="33" customHeight="1">
      <c r="A12" s="49" t="s">
        <v>42</v>
      </c>
      <c r="B12" s="32">
        <v>7505.6</v>
      </c>
      <c r="C12" s="32">
        <v>7681.5</v>
      </c>
      <c r="D12" s="32">
        <f t="shared" si="1"/>
        <v>175.89999999999964</v>
      </c>
      <c r="E12" s="33">
        <f t="shared" si="0"/>
        <v>102.34358345768493</v>
      </c>
    </row>
    <row r="13" spans="1:5" ht="38.25" customHeight="1">
      <c r="A13" s="49" t="s">
        <v>7</v>
      </c>
      <c r="B13" s="32"/>
      <c r="C13" s="32">
        <v>93.1</v>
      </c>
      <c r="D13" s="32">
        <f t="shared" si="1"/>
        <v>93.1</v>
      </c>
      <c r="E13" s="33" t="e">
        <f t="shared" si="0"/>
        <v>#DIV/0!</v>
      </c>
    </row>
    <row r="14" spans="1:5" ht="36.75" customHeight="1">
      <c r="A14" s="49" t="s">
        <v>39</v>
      </c>
      <c r="B14" s="32">
        <v>635</v>
      </c>
      <c r="C14" s="32">
        <v>964.2</v>
      </c>
      <c r="D14" s="32">
        <f>C14-B14</f>
        <v>329.20000000000005</v>
      </c>
      <c r="E14" s="33">
        <f t="shared" si="0"/>
        <v>151.84251968503938</v>
      </c>
    </row>
    <row r="15" spans="1:5" ht="23.25" customHeight="1">
      <c r="A15" s="49" t="s">
        <v>11</v>
      </c>
      <c r="B15" s="32">
        <v>2506.3</v>
      </c>
      <c r="C15" s="32">
        <v>3623.7</v>
      </c>
      <c r="D15" s="32">
        <f>C15-B15</f>
        <v>1117.3999999999996</v>
      </c>
      <c r="E15" s="33">
        <f>C15/B15*100</f>
        <v>144.5836492040059</v>
      </c>
    </row>
    <row r="16" spans="1:5" ht="17.25" customHeight="1">
      <c r="A16" s="36" t="s">
        <v>9</v>
      </c>
      <c r="B16" s="32">
        <v>83.1</v>
      </c>
      <c r="C16" s="32">
        <v>138.5</v>
      </c>
      <c r="D16" s="32">
        <f t="shared" si="1"/>
        <v>55.400000000000006</v>
      </c>
      <c r="E16" s="33">
        <f t="shared" si="0"/>
        <v>166.66666666666669</v>
      </c>
    </row>
    <row r="17" spans="1:5" ht="17.25" customHeight="1">
      <c r="A17" s="36" t="s">
        <v>41</v>
      </c>
      <c r="B17" s="32">
        <v>3027.9</v>
      </c>
      <c r="C17" s="32">
        <v>3718.2</v>
      </c>
      <c r="D17" s="32">
        <f t="shared" si="1"/>
        <v>690.2999999999997</v>
      </c>
      <c r="E17" s="33">
        <f t="shared" si="0"/>
        <v>122.79797879718618</v>
      </c>
    </row>
    <row r="18" spans="1:5" ht="17.25" customHeight="1">
      <c r="A18" s="49" t="s">
        <v>8</v>
      </c>
      <c r="B18" s="32">
        <v>843.5</v>
      </c>
      <c r="C18" s="38">
        <v>921.9</v>
      </c>
      <c r="D18" s="32">
        <f t="shared" si="1"/>
        <v>78.39999999999998</v>
      </c>
      <c r="E18" s="33">
        <f t="shared" si="0"/>
        <v>109.29460580912863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7609.4</v>
      </c>
      <c r="C20" s="52">
        <f>SUM(C21:C27)</f>
        <v>12146.699999999999</v>
      </c>
      <c r="D20" s="46">
        <f t="shared" si="1"/>
        <v>4537.299999999999</v>
      </c>
      <c r="E20" s="47">
        <f t="shared" si="0"/>
        <v>159.6275659053276</v>
      </c>
    </row>
    <row r="21" spans="1:5" ht="54" customHeight="1">
      <c r="A21" s="53" t="s">
        <v>20</v>
      </c>
      <c r="B21" s="35">
        <v>2554.4</v>
      </c>
      <c r="C21" s="35">
        <v>2583.4</v>
      </c>
      <c r="D21" s="40">
        <f t="shared" si="1"/>
        <v>29</v>
      </c>
      <c r="E21" s="54">
        <f t="shared" si="0"/>
        <v>101.13529595991231</v>
      </c>
    </row>
    <row r="22" spans="1:5" ht="34.5" customHeight="1">
      <c r="A22" s="49" t="s">
        <v>12</v>
      </c>
      <c r="B22" s="32">
        <v>83</v>
      </c>
      <c r="C22" s="32">
        <v>114.9</v>
      </c>
      <c r="D22" s="32">
        <f t="shared" si="1"/>
        <v>31.900000000000006</v>
      </c>
      <c r="E22" s="33">
        <f t="shared" si="0"/>
        <v>138.43373493975903</v>
      </c>
    </row>
    <row r="23" spans="1:5" ht="36.75" customHeight="1">
      <c r="A23" s="49" t="s">
        <v>21</v>
      </c>
      <c r="B23" s="32">
        <v>609.5</v>
      </c>
      <c r="C23" s="32">
        <v>739.1</v>
      </c>
      <c r="D23" s="32">
        <f t="shared" si="1"/>
        <v>129.60000000000002</v>
      </c>
      <c r="E23" s="33">
        <f t="shared" si="0"/>
        <v>121.26333059885152</v>
      </c>
    </row>
    <row r="24" spans="1:5" ht="36" customHeight="1">
      <c r="A24" s="49" t="s">
        <v>22</v>
      </c>
      <c r="B24" s="32">
        <v>4160</v>
      </c>
      <c r="C24" s="38">
        <v>8459.3</v>
      </c>
      <c r="D24" s="32">
        <f t="shared" si="1"/>
        <v>4299.299999999999</v>
      </c>
      <c r="E24" s="33">
        <f t="shared" si="0"/>
        <v>203.34855769230765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202.5</v>
      </c>
      <c r="C26" s="32">
        <v>212.5</v>
      </c>
      <c r="D26" s="32">
        <f t="shared" si="1"/>
        <v>10</v>
      </c>
      <c r="E26" s="33">
        <f t="shared" si="0"/>
        <v>104.93827160493827</v>
      </c>
    </row>
    <row r="27" spans="1:5" ht="18" customHeight="1">
      <c r="A27" s="49" t="s">
        <v>25</v>
      </c>
      <c r="B27" s="32"/>
      <c r="C27" s="38">
        <v>37.5</v>
      </c>
      <c r="D27" s="32">
        <f t="shared" si="1"/>
        <v>37.5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40</v>
      </c>
      <c r="B29" s="46">
        <f>SUM(B20+B9)</f>
        <v>51093.600000000006</v>
      </c>
      <c r="C29" s="52">
        <f>SUM(C20+C9)</f>
        <v>60482.59999999999</v>
      </c>
      <c r="D29" s="52">
        <f>C29-B29</f>
        <v>9388.999999999985</v>
      </c>
      <c r="E29" s="47">
        <f t="shared" si="0"/>
        <v>118.37607841295188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Владимир1</cp:lastModifiedBy>
  <cp:lastPrinted>2022-09-01T11:32:38Z</cp:lastPrinted>
  <dcterms:created xsi:type="dcterms:W3CDTF">1996-10-08T23:32:33Z</dcterms:created>
  <dcterms:modified xsi:type="dcterms:W3CDTF">2022-09-14T06:42:09Z</dcterms:modified>
  <cp:category/>
  <cp:version/>
  <cp:contentType/>
  <cp:contentStatus/>
</cp:coreProperties>
</file>