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<sst xmlns="http://schemas.openxmlformats.org/spreadsheetml/2006/main" count="125" uniqueCount="54">
  <si>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</si>
  <si>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</si>
  <si>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</si>
  <si>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</si>
  <si>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</si>
  <si>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</si>
  <si>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</si>
  <si>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</si>
  <si>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</si>
  <si>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</si>
  <si>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</si>
  <si>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</si>
  <si>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</si>
  <si>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</si>
  <si>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</si>
  <si>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</si>
  <si>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</si>
  <si>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</si>
  <si>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</si>
  <si>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</si>
  <si>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</si>
  <si>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</si>
  <si>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</si>
  <si>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</si>
  <si>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</si>
  <si>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</si>
  <si>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</si>
  <si>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</si>
  <si>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</si>
  <si>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</si>
  <si>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</si>
  <si>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</si>
  <si>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</si>
  <si>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</si>
  <si>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</si>
  <si>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</si>
  <si>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</si>
  <si>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</si>
  <si>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</si>
  <si>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</si>
  <si>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</si>
  <si>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</si>
  <si>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</si>
  <si>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</si>
  <si>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</si>
  <si>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</si>
  <si>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октябрь  2020 - 2021 года</t>
  </si>
  <si>
    <t>факт за январь-октябрь  2020 года</t>
  </si>
  <si>
    <t>факт за январь - октябрь  2021 года</t>
  </si>
  <si>
    <t>за январь - октябрь  2021 года</t>
  </si>
  <si>
    <t xml:space="preserve"> план на январь - октябрь  2021 года</t>
  </si>
  <si>
    <t>факт за январь - октябрь 2021 года</t>
  </si>
  <si>
    <t>за  январь - октябрь  2021 года</t>
  </si>
  <si>
    <t xml:space="preserve"> план на январь -октябрь  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</si>
</sst>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90" fontId="7" fillId="0" borderId="13" xfId="0" applyNumberFormat="1" applyFont="1" applyBorder="1" applyAlignment="1">
      <alignment horizontal="center"/>
    </xf>
    <xf numFmtId="190" fontId="7" fillId="0" borderId="29" xfId="0" applyNumberFormat="1" applyFont="1" applyBorder="1" applyAlignment="1">
      <alignment horizontal="center"/>
    </xf>
    <xf numFmtId="190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49530.7</v>
      </c>
      <c r="C9" s="46">
        <f>SUM(C10:C19)</f>
        <v>60926.80000000001</v>
      </c>
      <c r="D9" s="46">
        <f>C9-B9</f>
        <v>11396.100000000013</v>
      </c>
      <c r="E9" s="47">
        <f aca="true" t="shared" si="0" ref="E9:E31">C9/B9*100</f>
        <v>123.00815453849839</v>
      </c>
    </row>
    <row r="10" spans="1:5" ht="17.25" customHeight="1">
      <c r="A10" s="58" t="s">
        <v>6</v>
      </c>
      <c r="B10" s="35">
        <v>22832.8</v>
      </c>
      <c r="C10" s="35">
        <v>24928.8</v>
      </c>
      <c r="D10" s="35">
        <f aca="true" t="shared" si="1" ref="D10:D27">C10-B10</f>
        <v>2096</v>
      </c>
      <c r="E10" s="33">
        <f t="shared" si="0"/>
        <v>109.17977646193195</v>
      </c>
    </row>
    <row r="11" spans="1:5" ht="17.25" customHeight="1">
      <c r="A11" s="34" t="s">
        <v>39</v>
      </c>
      <c r="B11" s="32">
        <v>10464.7</v>
      </c>
      <c r="C11" s="32">
        <v>12241.5</v>
      </c>
      <c r="D11" s="32">
        <f t="shared" si="1"/>
        <v>1776.7999999999993</v>
      </c>
      <c r="E11" s="33">
        <f t="shared" si="0"/>
        <v>116.9789864974629</v>
      </c>
    </row>
    <row r="12" spans="1:5" ht="34.5" customHeight="1">
      <c r="A12" s="49" t="s">
        <v>43</v>
      </c>
      <c r="B12" s="32">
        <v>4214.2</v>
      </c>
      <c r="C12" s="32">
        <v>9048.9</v>
      </c>
      <c r="D12" s="32">
        <f t="shared" si="1"/>
        <v>4834.7</v>
      </c>
      <c r="E12" s="33">
        <f t="shared" si="0"/>
        <v>214.72402828532105</v>
      </c>
    </row>
    <row r="13" spans="1:5" ht="39" customHeight="1">
      <c r="A13" s="37" t="s">
        <v>7</v>
      </c>
      <c r="B13" s="32">
        <v>2678.6</v>
      </c>
      <c r="C13" s="32">
        <v>725.8</v>
      </c>
      <c r="D13" s="32">
        <f t="shared" si="1"/>
        <v>-1952.8</v>
      </c>
      <c r="E13" s="33">
        <f t="shared" si="0"/>
        <v>27.096244306727396</v>
      </c>
    </row>
    <row r="14" spans="1:8" ht="42" customHeight="1">
      <c r="A14" s="37" t="s">
        <v>40</v>
      </c>
      <c r="B14" s="32">
        <v>370.5</v>
      </c>
      <c r="C14" s="32">
        <v>555.5</v>
      </c>
      <c r="D14" s="32">
        <f t="shared" si="1"/>
        <v>185</v>
      </c>
      <c r="E14" s="33">
        <f t="shared" si="0"/>
        <v>149.93252361673416</v>
      </c>
      <c r="H14" s="106" t="s">
        <v>45</v>
      </c>
    </row>
    <row r="15" spans="1:5" ht="21" customHeight="1">
      <c r="A15" s="37" t="s">
        <v>11</v>
      </c>
      <c r="B15" s="32">
        <v>1892.6</v>
      </c>
      <c r="C15" s="32">
        <v>5718.8</v>
      </c>
      <c r="D15" s="32">
        <f t="shared" si="1"/>
        <v>3826.2000000000003</v>
      </c>
      <c r="E15" s="33">
        <f t="shared" si="0"/>
        <v>302.16633203001163</v>
      </c>
    </row>
    <row r="16" spans="1:5" ht="17.25" customHeight="1">
      <c r="A16" s="34" t="s">
        <v>9</v>
      </c>
      <c r="B16" s="32">
        <v>211.8</v>
      </c>
      <c r="C16" s="32">
        <v>377.2</v>
      </c>
      <c r="D16" s="32">
        <f t="shared" si="1"/>
        <v>165.39999999999998</v>
      </c>
      <c r="E16" s="33">
        <f t="shared" si="0"/>
        <v>178.09254013220018</v>
      </c>
    </row>
    <row r="17" spans="1:5" ht="17.25" customHeight="1">
      <c r="A17" s="34" t="s">
        <v>42</v>
      </c>
      <c r="B17" s="32">
        <v>5890.1</v>
      </c>
      <c r="C17" s="32">
        <v>6249</v>
      </c>
      <c r="D17" s="32">
        <f t="shared" si="1"/>
        <v>358.89999999999964</v>
      </c>
      <c r="E17" s="33">
        <f t="shared" si="0"/>
        <v>106.09327515661873</v>
      </c>
    </row>
    <row r="18" spans="1:5" ht="17.25" customHeight="1">
      <c r="A18" s="37" t="s">
        <v>8</v>
      </c>
      <c r="B18" s="38">
        <v>975.4</v>
      </c>
      <c r="C18" s="38">
        <v>1081.3</v>
      </c>
      <c r="D18" s="32">
        <f t="shared" si="1"/>
        <v>105.89999999999998</v>
      </c>
      <c r="E18" s="33">
        <f t="shared" si="0"/>
        <v>110.85708427311872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13414.9</v>
      </c>
      <c r="C20" s="46">
        <f>SUM(C21:C27)</f>
        <v>5811.8</v>
      </c>
      <c r="D20" s="46">
        <f t="shared" si="1"/>
        <v>-7603.099999999999</v>
      </c>
      <c r="E20" s="47">
        <f t="shared" si="0"/>
        <v>43.32346868034798</v>
      </c>
    </row>
    <row r="21" spans="1:9" ht="56.25" customHeight="1">
      <c r="A21" s="62" t="s">
        <v>20</v>
      </c>
      <c r="B21" s="35">
        <v>3976.3</v>
      </c>
      <c r="C21" s="35">
        <v>3805.2</v>
      </c>
      <c r="D21" s="35">
        <f t="shared" si="1"/>
        <v>-171.10000000000036</v>
      </c>
      <c r="E21" s="33">
        <f t="shared" si="0"/>
        <v>95.69700475316247</v>
      </c>
      <c r="I21" s="8"/>
    </row>
    <row r="22" spans="1:5" ht="31.5" customHeight="1">
      <c r="A22" s="37" t="s">
        <v>12</v>
      </c>
      <c r="B22" s="32">
        <v>136.3</v>
      </c>
      <c r="C22" s="32">
        <v>87</v>
      </c>
      <c r="D22" s="32">
        <f t="shared" si="1"/>
        <v>-49.30000000000001</v>
      </c>
      <c r="E22" s="33">
        <f t="shared" si="0"/>
        <v>63.82978723404255</v>
      </c>
    </row>
    <row r="23" spans="1:5" ht="36.75" customHeight="1">
      <c r="A23" s="37" t="s">
        <v>21</v>
      </c>
      <c r="B23" s="32">
        <v>1013</v>
      </c>
      <c r="C23" s="32">
        <v>1083.5</v>
      </c>
      <c r="D23" s="32">
        <f t="shared" si="1"/>
        <v>70.5</v>
      </c>
      <c r="E23" s="33">
        <f t="shared" si="0"/>
        <v>106.95952615992104</v>
      </c>
    </row>
    <row r="24" spans="1:5" ht="36" customHeight="1">
      <c r="A24" s="37" t="s">
        <v>22</v>
      </c>
      <c r="B24" s="38">
        <v>8039</v>
      </c>
      <c r="C24" s="38">
        <v>598.6</v>
      </c>
      <c r="D24" s="32">
        <f t="shared" si="1"/>
        <v>-7440.4</v>
      </c>
      <c r="E24" s="33">
        <f t="shared" si="0"/>
        <v>7.446199776091554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250.3</v>
      </c>
      <c r="C26" s="32">
        <v>222.7</v>
      </c>
      <c r="D26" s="32">
        <f t="shared" si="1"/>
        <v>-27.600000000000023</v>
      </c>
      <c r="E26" s="33">
        <f t="shared" si="0"/>
        <v>88.97323212145425</v>
      </c>
    </row>
    <row r="27" spans="1:5" ht="18" customHeight="1">
      <c r="A27" s="37" t="s">
        <v>25</v>
      </c>
      <c r="B27" s="38"/>
      <c r="C27" s="38">
        <v>14.8</v>
      </c>
      <c r="D27" s="32">
        <f t="shared" si="1"/>
        <v>14.8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62945.6</v>
      </c>
      <c r="C31" s="107">
        <f>C9+C20</f>
        <v>66738.6</v>
      </c>
      <c r="D31" s="107">
        <f>D9+D20</f>
        <v>3793.0000000000136</v>
      </c>
      <c r="E31" s="109">
        <f t="shared" si="0"/>
        <v>106.02583818408277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1" zoomScaleNormal="7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X22" sqref="X22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2" t="s">
        <v>3</v>
      </c>
      <c r="AB5" s="112"/>
    </row>
    <row r="6" spans="1:28" ht="15.75" customHeight="1" thickBot="1">
      <c r="A6" s="114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28"/>
      <c r="B7" s="120"/>
      <c r="C7" s="121"/>
      <c r="D7" s="122"/>
      <c r="E7" s="115" t="s">
        <v>15</v>
      </c>
      <c r="F7" s="115"/>
      <c r="G7" s="116"/>
      <c r="H7" s="114" t="s">
        <v>28</v>
      </c>
      <c r="I7" s="115"/>
      <c r="J7" s="116"/>
      <c r="K7" s="125" t="s">
        <v>29</v>
      </c>
      <c r="L7" s="126"/>
      <c r="M7" s="127"/>
      <c r="N7" s="114" t="s">
        <v>30</v>
      </c>
      <c r="O7" s="115"/>
      <c r="P7" s="116"/>
      <c r="Q7" s="114" t="s">
        <v>31</v>
      </c>
      <c r="R7" s="115"/>
      <c r="S7" s="116"/>
      <c r="T7" s="114" t="s">
        <v>32</v>
      </c>
      <c r="U7" s="115"/>
      <c r="V7" s="116"/>
      <c r="W7" s="114" t="s">
        <v>33</v>
      </c>
      <c r="X7" s="115"/>
      <c r="Y7" s="116"/>
      <c r="Z7" s="125" t="s">
        <v>34</v>
      </c>
      <c r="AA7" s="126"/>
      <c r="AB7" s="127"/>
    </row>
    <row r="8" spans="1:28" ht="72" customHeight="1" thickBot="1">
      <c r="A8" s="129"/>
      <c r="B8" s="70" t="s">
        <v>53</v>
      </c>
      <c r="C8" s="14" t="s">
        <v>48</v>
      </c>
      <c r="D8" s="14" t="s">
        <v>1</v>
      </c>
      <c r="E8" s="70" t="s">
        <v>53</v>
      </c>
      <c r="F8" s="14" t="s">
        <v>48</v>
      </c>
      <c r="G8" s="14" t="s">
        <v>1</v>
      </c>
      <c r="H8" s="70" t="s">
        <v>53</v>
      </c>
      <c r="I8" s="14" t="s">
        <v>48</v>
      </c>
      <c r="J8" s="14" t="s">
        <v>1</v>
      </c>
      <c r="K8" s="70" t="s">
        <v>53</v>
      </c>
      <c r="L8" s="14" t="s">
        <v>48</v>
      </c>
      <c r="M8" s="14" t="s">
        <v>1</v>
      </c>
      <c r="N8" s="70" t="s">
        <v>53</v>
      </c>
      <c r="O8" s="14" t="s">
        <v>48</v>
      </c>
      <c r="P8" s="14" t="s">
        <v>1</v>
      </c>
      <c r="Q8" s="70" t="s">
        <v>53</v>
      </c>
      <c r="R8" s="14" t="s">
        <v>48</v>
      </c>
      <c r="S8" s="14" t="s">
        <v>1</v>
      </c>
      <c r="T8" s="70" t="s">
        <v>53</v>
      </c>
      <c r="U8" s="14" t="s">
        <v>48</v>
      </c>
      <c r="V8" s="14" t="s">
        <v>1</v>
      </c>
      <c r="W8" s="70" t="s">
        <v>53</v>
      </c>
      <c r="X8" s="14" t="s">
        <v>48</v>
      </c>
      <c r="Y8" s="14" t="s">
        <v>1</v>
      </c>
      <c r="Z8" s="70" t="s">
        <v>53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54620.90000000001</v>
      </c>
      <c r="C9" s="76">
        <f>F9+I9+L9+O9+R9+U9+X9+AA9</f>
        <v>60926.8</v>
      </c>
      <c r="D9" s="77">
        <f aca="true" t="shared" si="0" ref="D9:D27">C9/B9</f>
        <v>1.1154484821744057</v>
      </c>
      <c r="E9" s="68">
        <f>SUM(E10:E19)</f>
        <v>35659.8</v>
      </c>
      <c r="F9" s="69">
        <f>SUM(F10:F19)</f>
        <v>39216.100000000006</v>
      </c>
      <c r="G9" s="71">
        <f aca="true" t="shared" si="1" ref="G9:G29">F9/E9</f>
        <v>1.0997285458695787</v>
      </c>
      <c r="H9" s="75">
        <f>SUM(H10:H19)</f>
        <v>13906</v>
      </c>
      <c r="I9" s="76">
        <f>SUM(I10:I19)</f>
        <v>15060</v>
      </c>
      <c r="J9" s="77">
        <f aca="true" t="shared" si="2" ref="J9:J15">I9/H9</f>
        <v>1.0829857615417806</v>
      </c>
      <c r="K9" s="68">
        <f>SUM(K10:K19)</f>
        <v>667</v>
      </c>
      <c r="L9" s="69">
        <f>SUM(L10:L19)</f>
        <v>922.2</v>
      </c>
      <c r="M9" s="71">
        <f aca="true" t="shared" si="3" ref="M9:M18">L9/K9</f>
        <v>1.382608695652174</v>
      </c>
      <c r="N9" s="75">
        <f>SUM(N10:N19)</f>
        <v>647.8</v>
      </c>
      <c r="O9" s="76">
        <f>SUM(O10:O19)</f>
        <v>697.4</v>
      </c>
      <c r="P9" s="77">
        <f>O9/N9</f>
        <v>1.0765668416177834</v>
      </c>
      <c r="Q9" s="68">
        <f>SUM(Q10:Q19)</f>
        <v>719.8</v>
      </c>
      <c r="R9" s="69">
        <f>SUM(R10:R19)</f>
        <v>837.0999999999999</v>
      </c>
      <c r="S9" s="71">
        <f>R9/Q9</f>
        <v>1.1629619338705195</v>
      </c>
      <c r="T9" s="75">
        <f>SUM(T10:T19)</f>
        <v>1084.8</v>
      </c>
      <c r="U9" s="76">
        <f>SUM(U10:U19)</f>
        <v>1414.9</v>
      </c>
      <c r="V9" s="77">
        <f>U9/T9</f>
        <v>1.3042957227138645</v>
      </c>
      <c r="W9" s="68">
        <f>SUM(W10:W19)</f>
        <v>1010.6</v>
      </c>
      <c r="X9" s="69">
        <f>SUM(X10:X19)</f>
        <v>1324.2</v>
      </c>
      <c r="Y9" s="71">
        <f>X9/W9</f>
        <v>1.3103107065109836</v>
      </c>
      <c r="Z9" s="75">
        <f>SUM(Z10:Z19)</f>
        <v>925.1</v>
      </c>
      <c r="AA9" s="76">
        <f>SUM(AA10:AA19)</f>
        <v>1454.9</v>
      </c>
      <c r="AB9" s="77">
        <f aca="true" t="shared" si="4" ref="AB9:AB24">AA9/Z9</f>
        <v>1.5726948438006703</v>
      </c>
    </row>
    <row r="10" spans="1:28" ht="17.25" customHeight="1">
      <c r="A10" s="19" t="s">
        <v>6</v>
      </c>
      <c r="B10" s="9">
        <f aca="true" t="shared" si="5" ref="B10:B19">E10+H10+K10+N10+Q10+T10+W10+Z10</f>
        <v>23359.899999999998</v>
      </c>
      <c r="C10" s="3">
        <f aca="true" t="shared" si="6" ref="C10:C19">F10+I10+L10+O10+R10+U10+X10+AA10</f>
        <v>24928.799999999996</v>
      </c>
      <c r="D10" s="79">
        <f t="shared" si="0"/>
        <v>1.0671621025774938</v>
      </c>
      <c r="E10" s="10">
        <v>13268.7</v>
      </c>
      <c r="F10" s="3">
        <v>14236.9</v>
      </c>
      <c r="G10" s="72">
        <f t="shared" si="1"/>
        <v>1.0729687158500831</v>
      </c>
      <c r="H10" s="9">
        <v>8701.2</v>
      </c>
      <c r="I10" s="3">
        <v>9142.8</v>
      </c>
      <c r="J10" s="79">
        <f t="shared" si="2"/>
        <v>1.0507516204661425</v>
      </c>
      <c r="K10" s="10">
        <v>335</v>
      </c>
      <c r="L10" s="3">
        <v>336.3</v>
      </c>
      <c r="M10" s="72">
        <f t="shared" si="3"/>
        <v>1.0038805970149254</v>
      </c>
      <c r="N10" s="9">
        <v>119.1</v>
      </c>
      <c r="O10" s="3">
        <v>107.5</v>
      </c>
      <c r="P10" s="79">
        <f>O10/N10</f>
        <v>0.9026028547439128</v>
      </c>
      <c r="Q10" s="90">
        <v>203</v>
      </c>
      <c r="R10" s="12">
        <v>224</v>
      </c>
      <c r="S10" s="72">
        <f>R10/Q10</f>
        <v>1.103448275862069</v>
      </c>
      <c r="T10" s="78">
        <v>164.8</v>
      </c>
      <c r="U10" s="12">
        <v>250.7</v>
      </c>
      <c r="V10" s="79">
        <f>U10/T10</f>
        <v>1.5212378640776698</v>
      </c>
      <c r="W10" s="90">
        <v>158</v>
      </c>
      <c r="X10" s="12">
        <v>187.8</v>
      </c>
      <c r="Y10" s="72">
        <f>X10/W10</f>
        <v>1.188607594936709</v>
      </c>
      <c r="Z10" s="78">
        <v>410.1</v>
      </c>
      <c r="AA10" s="12">
        <v>442.8</v>
      </c>
      <c r="AB10" s="79">
        <f t="shared" si="4"/>
        <v>1.079736649597659</v>
      </c>
    </row>
    <row r="11" spans="1:28" ht="17.25" customHeight="1">
      <c r="A11" s="19" t="s">
        <v>39</v>
      </c>
      <c r="B11" s="9">
        <f>E11+H11+K11+N11+Q11+T11+W11+AA14</f>
        <v>11812.3</v>
      </c>
      <c r="C11" s="3">
        <f>F11+I11+L11+O11+R11+U11+X11+AA11</f>
        <v>12241.5</v>
      </c>
      <c r="D11" s="79">
        <f t="shared" si="0"/>
        <v>1.0363350067302728</v>
      </c>
      <c r="E11" s="10">
        <v>9448</v>
      </c>
      <c r="F11" s="3">
        <v>9775.6</v>
      </c>
      <c r="G11" s="72">
        <f t="shared" si="1"/>
        <v>1.0346740050804404</v>
      </c>
      <c r="H11" s="1">
        <v>2364.3</v>
      </c>
      <c r="I11" s="3">
        <v>2465.9</v>
      </c>
      <c r="J11" s="79">
        <f t="shared" si="2"/>
        <v>1.0429725500148035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AA11" s="12"/>
      <c r="AB11" s="79" t="e">
        <f>AA11/AA14</f>
        <v>#DIV/0!</v>
      </c>
    </row>
    <row r="12" spans="1:28" ht="31.5" customHeight="1">
      <c r="A12" s="20" t="s">
        <v>43</v>
      </c>
      <c r="B12" s="9">
        <f>E12+H12+K12+N12+Q12+T12+W12+Z12</f>
        <v>7516</v>
      </c>
      <c r="C12" s="3">
        <f>F12+I12+L12+O12+R12+U12+X12+AA12</f>
        <v>9048.9</v>
      </c>
      <c r="D12" s="79">
        <f t="shared" si="0"/>
        <v>1.203951569984034</v>
      </c>
      <c r="E12" s="10">
        <v>7516</v>
      </c>
      <c r="F12" s="3">
        <v>9048.9</v>
      </c>
      <c r="G12" s="72">
        <f t="shared" si="1"/>
        <v>1.203951569984034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710</v>
      </c>
      <c r="C13" s="3">
        <f t="shared" si="6"/>
        <v>725.8</v>
      </c>
      <c r="D13" s="79">
        <f t="shared" si="0"/>
        <v>1.0222535211267605</v>
      </c>
      <c r="E13" s="10">
        <v>710</v>
      </c>
      <c r="F13" s="3">
        <v>725.8</v>
      </c>
      <c r="G13" s="72">
        <f t="shared" si="1"/>
        <v>1.0222535211267605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480</v>
      </c>
      <c r="C14" s="3">
        <f t="shared" si="6"/>
        <v>555.5</v>
      </c>
      <c r="D14" s="79">
        <f t="shared" si="0"/>
        <v>1.1572916666666666</v>
      </c>
      <c r="E14" s="10">
        <v>480</v>
      </c>
      <c r="F14" s="3">
        <v>555.5</v>
      </c>
      <c r="G14" s="72">
        <f t="shared" si="1"/>
        <v>1.1572916666666666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78"/>
      <c r="AB14" s="79"/>
    </row>
    <row r="15" spans="1:28" ht="27.75" customHeight="1">
      <c r="A15" s="20" t="s">
        <v>44</v>
      </c>
      <c r="B15" s="9">
        <f>E15+H15+K15+N15+Q15+T15+W15+Z15</f>
        <v>3703</v>
      </c>
      <c r="C15" s="3">
        <f>F15+I15+L15+O15+R15+U15+X15+AA15</f>
        <v>5718.800000000001</v>
      </c>
      <c r="D15" s="79">
        <f>C15/B15</f>
        <v>1.5443694301917368</v>
      </c>
      <c r="E15" s="10">
        <v>3217.1</v>
      </c>
      <c r="F15" s="3">
        <v>3797.6</v>
      </c>
      <c r="G15" s="72">
        <f t="shared" si="1"/>
        <v>1.1804420129930684</v>
      </c>
      <c r="H15" s="1">
        <v>87.5</v>
      </c>
      <c r="I15" s="4">
        <v>513.7</v>
      </c>
      <c r="J15" s="79">
        <f t="shared" si="2"/>
        <v>5.870857142857143</v>
      </c>
      <c r="K15" s="99"/>
      <c r="L15" s="3"/>
      <c r="M15" s="72"/>
      <c r="N15" s="9"/>
      <c r="O15" s="4"/>
      <c r="P15" s="94"/>
      <c r="Q15" s="90">
        <v>22.8</v>
      </c>
      <c r="R15" s="11">
        <v>133.2</v>
      </c>
      <c r="S15" s="72">
        <f>R15/Q15</f>
        <v>5.842105263157894</v>
      </c>
      <c r="T15" s="78">
        <v>54</v>
      </c>
      <c r="U15" s="12">
        <v>154.6</v>
      </c>
      <c r="V15" s="79">
        <f>U15/T15</f>
        <v>2.8629629629629627</v>
      </c>
      <c r="W15" s="90">
        <v>110.1</v>
      </c>
      <c r="X15" s="11">
        <v>394.6</v>
      </c>
      <c r="Y15" s="72">
        <f>X15/W15</f>
        <v>3.5840145322434154</v>
      </c>
      <c r="Z15" s="78">
        <v>211.5</v>
      </c>
      <c r="AA15" s="11">
        <v>725.1</v>
      </c>
      <c r="AB15" s="79">
        <f t="shared" si="4"/>
        <v>3.428368794326241</v>
      </c>
    </row>
    <row r="16" spans="1:28" ht="17.25" customHeight="1">
      <c r="A16" s="19" t="s">
        <v>9</v>
      </c>
      <c r="B16" s="9">
        <f t="shared" si="5"/>
        <v>293.7</v>
      </c>
      <c r="C16" s="3">
        <f t="shared" si="6"/>
        <v>377.19999999999993</v>
      </c>
      <c r="D16" s="79">
        <f t="shared" si="0"/>
        <v>1.2843037112700033</v>
      </c>
      <c r="E16" s="10"/>
      <c r="F16" s="3"/>
      <c r="G16" s="72"/>
      <c r="H16" s="9">
        <v>178</v>
      </c>
      <c r="I16" s="3">
        <v>340.9</v>
      </c>
      <c r="J16" s="79">
        <f aca="true" t="shared" si="10" ref="J16:J21">I16/H16</f>
        <v>1.9151685393258426</v>
      </c>
      <c r="K16" s="10">
        <v>27</v>
      </c>
      <c r="L16" s="3">
        <v>11.4</v>
      </c>
      <c r="M16" s="72">
        <f t="shared" si="3"/>
        <v>0.4222222222222222</v>
      </c>
      <c r="N16" s="1">
        <v>13.7</v>
      </c>
      <c r="O16" s="3">
        <v>13.4</v>
      </c>
      <c r="P16" s="79">
        <f aca="true" t="shared" si="11" ref="P16:P21">O16/N16</f>
        <v>0.9781021897810219</v>
      </c>
      <c r="Q16" s="90">
        <v>30</v>
      </c>
      <c r="R16" s="12">
        <v>10.4</v>
      </c>
      <c r="S16" s="72">
        <f t="shared" si="7"/>
        <v>0.3466666666666667</v>
      </c>
      <c r="T16" s="78">
        <v>29</v>
      </c>
      <c r="U16" s="12">
        <v>-5.5</v>
      </c>
      <c r="V16" s="79">
        <f t="shared" si="8"/>
        <v>-0.1896551724137931</v>
      </c>
      <c r="W16" s="90">
        <v>12.5</v>
      </c>
      <c r="X16" s="11">
        <v>7.3</v>
      </c>
      <c r="Y16" s="72">
        <f t="shared" si="9"/>
        <v>0.584</v>
      </c>
      <c r="Z16" s="78">
        <v>3.5</v>
      </c>
      <c r="AA16" s="12">
        <v>-0.7</v>
      </c>
      <c r="AB16" s="79">
        <f t="shared" si="4"/>
        <v>-0.19999999999999998</v>
      </c>
    </row>
    <row r="17" spans="1:28" ht="17.25" customHeight="1">
      <c r="A17" s="19" t="s">
        <v>19</v>
      </c>
      <c r="B17" s="9">
        <f t="shared" si="5"/>
        <v>5726</v>
      </c>
      <c r="C17" s="3">
        <f t="shared" si="6"/>
        <v>6249</v>
      </c>
      <c r="D17" s="79">
        <f t="shared" si="0"/>
        <v>1.0913377575969263</v>
      </c>
      <c r="E17" s="10"/>
      <c r="F17" s="3"/>
      <c r="G17" s="72"/>
      <c r="H17" s="9">
        <v>2575</v>
      </c>
      <c r="I17" s="3">
        <v>2596.7</v>
      </c>
      <c r="J17" s="79">
        <f t="shared" si="10"/>
        <v>1.0084271844660193</v>
      </c>
      <c r="K17" s="99">
        <v>305</v>
      </c>
      <c r="L17" s="3">
        <v>574.5</v>
      </c>
      <c r="M17" s="72">
        <f t="shared" si="3"/>
        <v>1.883606557377049</v>
      </c>
      <c r="N17" s="9">
        <v>515</v>
      </c>
      <c r="O17" s="4">
        <v>576.5</v>
      </c>
      <c r="P17" s="79">
        <f t="shared" si="11"/>
        <v>1.1194174757281554</v>
      </c>
      <c r="Q17" s="90">
        <v>464</v>
      </c>
      <c r="R17" s="12">
        <v>464</v>
      </c>
      <c r="S17" s="72">
        <f t="shared" si="7"/>
        <v>1</v>
      </c>
      <c r="T17" s="78">
        <v>837</v>
      </c>
      <c r="U17" s="12">
        <v>1015.1</v>
      </c>
      <c r="V17" s="79">
        <f t="shared" si="8"/>
        <v>1.212783751493429</v>
      </c>
      <c r="W17" s="90">
        <v>730</v>
      </c>
      <c r="X17" s="3">
        <v>734.5</v>
      </c>
      <c r="Y17" s="72">
        <f t="shared" si="9"/>
        <v>1.0061643835616438</v>
      </c>
      <c r="Z17" s="78">
        <v>300</v>
      </c>
      <c r="AA17" s="12">
        <v>287.7</v>
      </c>
      <c r="AB17" s="79">
        <f t="shared" si="4"/>
        <v>0.959</v>
      </c>
    </row>
    <row r="18" spans="1:28" ht="17.25" customHeight="1">
      <c r="A18" s="20" t="s">
        <v>8</v>
      </c>
      <c r="B18" s="9">
        <f t="shared" si="5"/>
        <v>1020</v>
      </c>
      <c r="C18" s="3">
        <f t="shared" si="6"/>
        <v>1081.3</v>
      </c>
      <c r="D18" s="79">
        <f t="shared" si="0"/>
        <v>1.0600980392156862</v>
      </c>
      <c r="E18" s="10">
        <v>1020</v>
      </c>
      <c r="F18" s="3">
        <v>1075.8</v>
      </c>
      <c r="G18" s="72">
        <f t="shared" si="1"/>
        <v>1.0547058823529412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5.5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5418.7</v>
      </c>
      <c r="C20" s="25">
        <f t="shared" si="12"/>
        <v>5811.8</v>
      </c>
      <c r="D20" s="82">
        <f t="shared" si="0"/>
        <v>1.0725450753870855</v>
      </c>
      <c r="E20" s="24">
        <f>E21+E22+E23+E24+E25+E26+E27+E28</f>
        <v>3004.2</v>
      </c>
      <c r="F20" s="25">
        <f>F21+F22+F23+F24+F25+F26+F27+F28</f>
        <v>2969.3</v>
      </c>
      <c r="G20" s="73">
        <f t="shared" si="1"/>
        <v>0.9883829305638774</v>
      </c>
      <c r="H20" s="81">
        <f>H21+H22+H23+H24+H25+H26+H27+H28</f>
        <v>1040.7</v>
      </c>
      <c r="I20" s="25">
        <f>I21+I22+I23+I24+I25+I26+I27+I28</f>
        <v>1137.5</v>
      </c>
      <c r="J20" s="82">
        <f t="shared" si="10"/>
        <v>1.0930143172864417</v>
      </c>
      <c r="K20" s="24">
        <f>K21+K22+K23+K24+K25+K26+K27+K28</f>
        <v>257.1</v>
      </c>
      <c r="L20" s="25">
        <f>L21+L22+L23+L24+L25+L26+L27+L28</f>
        <v>253.3</v>
      </c>
      <c r="M20" s="73">
        <f>L20/K20</f>
        <v>0.985219758848697</v>
      </c>
      <c r="N20" s="81">
        <f>N21+N22+N23+N24+N25+N26+N27+N28</f>
        <v>202</v>
      </c>
      <c r="O20" s="25">
        <f>O21+O22+O23+O24+O25+O26+O27+O28</f>
        <v>234.2</v>
      </c>
      <c r="P20" s="82">
        <f t="shared" si="11"/>
        <v>1.1594059405940593</v>
      </c>
      <c r="Q20" s="24">
        <f>Q21+Q22+Q23+Q24+Q25+Q26+Q27+Q28</f>
        <v>296</v>
      </c>
      <c r="R20" s="25">
        <f>R21+R22+R23+R24+R25+R26+R27+R28</f>
        <v>305.09999999999997</v>
      </c>
      <c r="S20" s="73">
        <f t="shared" si="7"/>
        <v>1.030743243243243</v>
      </c>
      <c r="T20" s="81">
        <f>T21+T22+T23+T24+T25+T26+T27+T28</f>
        <v>458.8</v>
      </c>
      <c r="U20" s="25">
        <f>U21+U22+U23+U24+U25+U26+U27+U28</f>
        <v>475.59999999999997</v>
      </c>
      <c r="V20" s="82">
        <f t="shared" si="8"/>
        <v>1.036617262423714</v>
      </c>
      <c r="W20" s="24">
        <f>W21+W22+W23+W24+W25+W26+W27+W28</f>
        <v>69.9</v>
      </c>
      <c r="X20" s="25">
        <f>X21+X22+X23+X24+X25+X26+X27+X28</f>
        <v>86.9</v>
      </c>
      <c r="Y20" s="73">
        <f t="shared" si="9"/>
        <v>1.2432045779685263</v>
      </c>
      <c r="Z20" s="81">
        <f>Z21+Z22+Z23+Z24+Z25+Z26+Z27+Z28</f>
        <v>90</v>
      </c>
      <c r="AA20" s="25">
        <f>AA21+AA22+AA23+AA24+AA25+AA26+AA27+AA28</f>
        <v>349.90000000000003</v>
      </c>
      <c r="AB20" s="82">
        <f t="shared" si="4"/>
        <v>3.887777777777778</v>
      </c>
    </row>
    <row r="21" spans="1:28" ht="48.75" customHeight="1">
      <c r="A21" s="20" t="s">
        <v>20</v>
      </c>
      <c r="B21" s="9">
        <f t="shared" si="12"/>
        <v>3743.9</v>
      </c>
      <c r="C21" s="3">
        <f t="shared" si="12"/>
        <v>3805.2000000000003</v>
      </c>
      <c r="D21" s="79">
        <f t="shared" si="0"/>
        <v>1.0163733005689255</v>
      </c>
      <c r="E21" s="10">
        <v>2099</v>
      </c>
      <c r="F21" s="3">
        <v>2025.8</v>
      </c>
      <c r="G21" s="72">
        <f t="shared" si="1"/>
        <v>0.9651262505955217</v>
      </c>
      <c r="H21" s="1">
        <v>971.1</v>
      </c>
      <c r="I21" s="3">
        <v>1063</v>
      </c>
      <c r="J21" s="79">
        <f t="shared" si="10"/>
        <v>1.0946349500566368</v>
      </c>
      <c r="K21" s="10">
        <v>212.1</v>
      </c>
      <c r="L21" s="3">
        <v>211.8</v>
      </c>
      <c r="M21" s="72">
        <f>L21/K21</f>
        <v>0.9985855728429986</v>
      </c>
      <c r="N21" s="95">
        <v>18</v>
      </c>
      <c r="O21" s="4">
        <v>44.2</v>
      </c>
      <c r="P21" s="79">
        <f t="shared" si="11"/>
        <v>2.4555555555555557</v>
      </c>
      <c r="Q21" s="90">
        <v>9</v>
      </c>
      <c r="R21" s="12">
        <v>17.2</v>
      </c>
      <c r="S21" s="72">
        <f t="shared" si="7"/>
        <v>1.911111111111111</v>
      </c>
      <c r="T21" s="78">
        <v>410.8</v>
      </c>
      <c r="U21" s="12">
        <v>414.4</v>
      </c>
      <c r="V21" s="79">
        <f t="shared" si="8"/>
        <v>1.0087633885102238</v>
      </c>
      <c r="W21" s="90">
        <v>23.9</v>
      </c>
      <c r="X21" s="12">
        <v>28.8</v>
      </c>
      <c r="Y21" s="72">
        <f t="shared" si="9"/>
        <v>1.205020920502092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87</v>
      </c>
      <c r="C22" s="3">
        <f t="shared" si="12"/>
        <v>87</v>
      </c>
      <c r="D22" s="79">
        <f t="shared" si="0"/>
        <v>1</v>
      </c>
      <c r="E22" s="10">
        <v>87</v>
      </c>
      <c r="F22" s="3">
        <v>87</v>
      </c>
      <c r="G22" s="72">
        <f t="shared" si="1"/>
        <v>1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1056</v>
      </c>
      <c r="C23" s="3">
        <f t="shared" si="12"/>
        <v>1083.5</v>
      </c>
      <c r="D23" s="79">
        <f t="shared" si="0"/>
        <v>1.0260416666666667</v>
      </c>
      <c r="E23" s="10">
        <v>356</v>
      </c>
      <c r="F23" s="3">
        <v>364.5</v>
      </c>
      <c r="G23" s="72">
        <f t="shared" si="1"/>
        <v>1.023876404494382</v>
      </c>
      <c r="H23" s="9"/>
      <c r="I23" s="4"/>
      <c r="J23" s="79" t="e">
        <f>I23/H23</f>
        <v>#DIV/0!</v>
      </c>
      <c r="K23" s="10">
        <v>45</v>
      </c>
      <c r="L23" s="3">
        <v>41.5</v>
      </c>
      <c r="M23" s="72">
        <f>L23/K23</f>
        <v>0.9222222222222223</v>
      </c>
      <c r="N23" s="9">
        <v>184</v>
      </c>
      <c r="O23" s="3">
        <v>190</v>
      </c>
      <c r="P23" s="79">
        <f>O23/N23</f>
        <v>1.0326086956521738</v>
      </c>
      <c r="Q23" s="90">
        <v>287</v>
      </c>
      <c r="R23" s="12">
        <v>287.9</v>
      </c>
      <c r="S23" s="72">
        <f t="shared" si="7"/>
        <v>1.003135888501742</v>
      </c>
      <c r="T23" s="78">
        <v>48</v>
      </c>
      <c r="U23" s="12">
        <v>61.2</v>
      </c>
      <c r="V23" s="79">
        <f t="shared" si="8"/>
        <v>1.2750000000000001</v>
      </c>
      <c r="W23" s="90">
        <v>46</v>
      </c>
      <c r="X23" s="12">
        <v>58.1</v>
      </c>
      <c r="Y23" s="72">
        <f>X23/W23</f>
        <v>1.2630434782608695</v>
      </c>
      <c r="Z23" s="78">
        <v>90</v>
      </c>
      <c r="AA23" s="12">
        <v>80.3</v>
      </c>
      <c r="AB23" s="79">
        <f t="shared" si="4"/>
        <v>0.8922222222222221</v>
      </c>
    </row>
    <row r="24" spans="1:28" ht="30.75" customHeight="1">
      <c r="A24" s="20" t="s">
        <v>22</v>
      </c>
      <c r="B24" s="9">
        <f t="shared" si="12"/>
        <v>317.6</v>
      </c>
      <c r="C24" s="3">
        <f t="shared" si="12"/>
        <v>598.6</v>
      </c>
      <c r="D24" s="79">
        <f t="shared" si="0"/>
        <v>1.8847607052896724</v>
      </c>
      <c r="E24" s="10">
        <v>248</v>
      </c>
      <c r="F24" s="3">
        <v>254.5</v>
      </c>
      <c r="G24" s="72">
        <f t="shared" si="1"/>
        <v>1.0262096774193548</v>
      </c>
      <c r="H24" s="9">
        <v>69.6</v>
      </c>
      <c r="I24" s="3">
        <v>74.5</v>
      </c>
      <c r="J24" s="79">
        <f>I24/H24</f>
        <v>1.0704022988505748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>
        <v>269.6</v>
      </c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214.2</v>
      </c>
      <c r="C26" s="3">
        <f>F26+I26+L26+O26+R26+U26+X26+AA26</f>
        <v>222.7</v>
      </c>
      <c r="D26" s="79">
        <f t="shared" si="0"/>
        <v>1.0396825396825398</v>
      </c>
      <c r="E26" s="10">
        <v>214.2</v>
      </c>
      <c r="F26" s="3">
        <v>222.7</v>
      </c>
      <c r="G26" s="72">
        <f t="shared" si="1"/>
        <v>1.0396825396825398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14.8</v>
      </c>
      <c r="D27" s="79" t="e">
        <f t="shared" si="0"/>
        <v>#DIV/0!</v>
      </c>
      <c r="E27" s="10"/>
      <c r="F27" s="3">
        <v>14.8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60039.600000000006</v>
      </c>
      <c r="C29" s="102">
        <f>C20+C9</f>
        <v>66738.6</v>
      </c>
      <c r="D29" s="103">
        <f>C29/B29</f>
        <v>1.1115763596026622</v>
      </c>
      <c r="E29" s="104">
        <f>SUM(E20+E9)</f>
        <v>38664</v>
      </c>
      <c r="F29" s="104">
        <f>SUM(F20+F9)</f>
        <v>42185.40000000001</v>
      </c>
      <c r="G29" s="103">
        <f t="shared" si="1"/>
        <v>1.0910769708255743</v>
      </c>
      <c r="H29" s="104">
        <f>SUM(H20+H9)</f>
        <v>14946.7</v>
      </c>
      <c r="I29" s="104">
        <f>SUM(I20+I9)</f>
        <v>16197.5</v>
      </c>
      <c r="J29" s="103">
        <f>I29/H29</f>
        <v>1.0836840238982517</v>
      </c>
      <c r="K29" s="104">
        <f>SUM(K20+K9)</f>
        <v>924.1</v>
      </c>
      <c r="L29" s="104">
        <f>SUM(L20+L9)</f>
        <v>1175.5</v>
      </c>
      <c r="M29" s="103">
        <f>L29/K29</f>
        <v>1.2720484796017746</v>
      </c>
      <c r="N29" s="104">
        <f>SUM(N20+N9)</f>
        <v>849.8</v>
      </c>
      <c r="O29" s="104">
        <f>SUM(O20+O9)</f>
        <v>931.5999999999999</v>
      </c>
      <c r="P29" s="103">
        <f>O29/N29</f>
        <v>1.0962579430454225</v>
      </c>
      <c r="Q29" s="104">
        <f>SUM(Q20+Q9)</f>
        <v>1015.8</v>
      </c>
      <c r="R29" s="104">
        <f>SUM(R20+R9)</f>
        <v>1142.1999999999998</v>
      </c>
      <c r="S29" s="103">
        <f>R29/Q29</f>
        <v>1.1244339436897026</v>
      </c>
      <c r="T29" s="104">
        <f>SUM(T20+T9)</f>
        <v>1543.6</v>
      </c>
      <c r="U29" s="104">
        <f>SUM(U20+U9)</f>
        <v>1890.5</v>
      </c>
      <c r="V29" s="103">
        <f>U29/T29</f>
        <v>1.2247343871469294</v>
      </c>
      <c r="W29" s="104">
        <f>SUM(W20+W9)</f>
        <v>1080.5</v>
      </c>
      <c r="X29" s="104">
        <f>SUM(X20+X9)</f>
        <v>1411.1000000000001</v>
      </c>
      <c r="Y29" s="103">
        <f>X29/W29</f>
        <v>1.305969458583989</v>
      </c>
      <c r="Z29" s="104">
        <f>SUM(Z20+Z9)</f>
        <v>1015.1</v>
      </c>
      <c r="AA29" s="104">
        <f>SUM(AA20+AA9)</f>
        <v>1804.8000000000002</v>
      </c>
      <c r="AB29" s="105">
        <f>AA29/Z29</f>
        <v>1.777952911043247</v>
      </c>
    </row>
    <row r="34" ht="12.75">
      <c r="C34" t="s">
        <v>45</v>
      </c>
    </row>
    <row r="40" ht="12.75">
      <c r="E40" s="5"/>
    </row>
  </sheetData>
  <sheetProtection/>
  <mergeCells count="15"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7">
      <selection activeCell="C19" sqref="C19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49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54620.899999999994</v>
      </c>
      <c r="C9" s="46">
        <f>SUM(C10:C19)</f>
        <v>60926.80000000001</v>
      </c>
      <c r="D9" s="46">
        <f>C9-B9</f>
        <v>6305.900000000016</v>
      </c>
      <c r="E9" s="47">
        <f aca="true" t="shared" si="0" ref="E9:E29">C9/B9*100</f>
        <v>111.54484821744062</v>
      </c>
    </row>
    <row r="10" spans="1:5" ht="17.25" customHeight="1">
      <c r="A10" s="48" t="s">
        <v>6</v>
      </c>
      <c r="B10" s="35">
        <v>23359.9</v>
      </c>
      <c r="C10" s="35">
        <v>24928.8</v>
      </c>
      <c r="D10" s="35">
        <f aca="true" t="shared" si="1" ref="D10:D27">C10-B10</f>
        <v>1568.8999999999978</v>
      </c>
      <c r="E10" s="33">
        <f t="shared" si="0"/>
        <v>106.71621025774938</v>
      </c>
    </row>
    <row r="11" spans="1:5" ht="17.25" customHeight="1">
      <c r="A11" s="36" t="s">
        <v>39</v>
      </c>
      <c r="B11" s="32">
        <v>11812.3</v>
      </c>
      <c r="C11" s="32">
        <v>12241.5</v>
      </c>
      <c r="D11" s="32">
        <f t="shared" si="1"/>
        <v>429.2000000000007</v>
      </c>
      <c r="E11" s="33">
        <f t="shared" si="0"/>
        <v>103.63350067302729</v>
      </c>
    </row>
    <row r="12" spans="1:5" ht="33" customHeight="1">
      <c r="A12" s="49" t="s">
        <v>43</v>
      </c>
      <c r="B12" s="32">
        <v>7516</v>
      </c>
      <c r="C12" s="32">
        <v>9048.9</v>
      </c>
      <c r="D12" s="32">
        <f t="shared" si="1"/>
        <v>1532.8999999999996</v>
      </c>
      <c r="E12" s="33">
        <f t="shared" si="0"/>
        <v>120.3951569984034</v>
      </c>
    </row>
    <row r="13" spans="1:5" ht="38.25" customHeight="1">
      <c r="A13" s="49" t="s">
        <v>7</v>
      </c>
      <c r="B13" s="32">
        <v>710</v>
      </c>
      <c r="C13" s="32">
        <v>725.8</v>
      </c>
      <c r="D13" s="32">
        <f t="shared" si="1"/>
        <v>15.799999999999955</v>
      </c>
      <c r="E13" s="33">
        <f t="shared" si="0"/>
        <v>102.22535211267605</v>
      </c>
    </row>
    <row r="14" spans="1:5" ht="36.75" customHeight="1">
      <c r="A14" s="49" t="s">
        <v>40</v>
      </c>
      <c r="B14" s="32">
        <v>480</v>
      </c>
      <c r="C14" s="32">
        <v>555.5</v>
      </c>
      <c r="D14" s="32">
        <f>C14-B14</f>
        <v>75.5</v>
      </c>
      <c r="E14" s="33">
        <f t="shared" si="0"/>
        <v>115.72916666666666</v>
      </c>
    </row>
    <row r="15" spans="1:5" ht="23.25" customHeight="1">
      <c r="A15" s="49" t="s">
        <v>11</v>
      </c>
      <c r="B15" s="32">
        <v>3703</v>
      </c>
      <c r="C15" s="32">
        <v>5718.8</v>
      </c>
      <c r="D15" s="32">
        <f>C15-B15</f>
        <v>2015.8000000000002</v>
      </c>
      <c r="E15" s="33">
        <f>C15/B15*100</f>
        <v>154.43694301917367</v>
      </c>
    </row>
    <row r="16" spans="1:5" ht="17.25" customHeight="1">
      <c r="A16" s="36" t="s">
        <v>9</v>
      </c>
      <c r="B16" s="32">
        <v>293.7</v>
      </c>
      <c r="C16" s="32">
        <v>377.2</v>
      </c>
      <c r="D16" s="32">
        <f t="shared" si="1"/>
        <v>83.5</v>
      </c>
      <c r="E16" s="33">
        <f t="shared" si="0"/>
        <v>128.43037112700034</v>
      </c>
    </row>
    <row r="17" spans="1:5" ht="17.25" customHeight="1">
      <c r="A17" s="36" t="s">
        <v>42</v>
      </c>
      <c r="B17" s="32">
        <v>5726</v>
      </c>
      <c r="C17" s="32">
        <v>6249</v>
      </c>
      <c r="D17" s="32">
        <f t="shared" si="1"/>
        <v>523</v>
      </c>
      <c r="E17" s="33">
        <f t="shared" si="0"/>
        <v>109.13377575969263</v>
      </c>
    </row>
    <row r="18" spans="1:5" ht="17.25" customHeight="1">
      <c r="A18" s="49" t="s">
        <v>8</v>
      </c>
      <c r="B18" s="32">
        <v>1020</v>
      </c>
      <c r="C18" s="38">
        <v>1081.3</v>
      </c>
      <c r="D18" s="32">
        <f t="shared" si="1"/>
        <v>61.299999999999955</v>
      </c>
      <c r="E18" s="33">
        <f t="shared" si="0"/>
        <v>106.00980392156862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5418.7</v>
      </c>
      <c r="C20" s="52">
        <f>SUM(C21:C27)</f>
        <v>5811.8</v>
      </c>
      <c r="D20" s="46">
        <f t="shared" si="1"/>
        <v>393.10000000000036</v>
      </c>
      <c r="E20" s="47">
        <f t="shared" si="0"/>
        <v>107.25450753870855</v>
      </c>
    </row>
    <row r="21" spans="1:5" ht="54" customHeight="1">
      <c r="A21" s="53" t="s">
        <v>20</v>
      </c>
      <c r="B21" s="35">
        <v>3743.9</v>
      </c>
      <c r="C21" s="35">
        <v>3805.2</v>
      </c>
      <c r="D21" s="40">
        <f t="shared" si="1"/>
        <v>61.29999999999973</v>
      </c>
      <c r="E21" s="54">
        <f t="shared" si="0"/>
        <v>101.63733005689252</v>
      </c>
    </row>
    <row r="22" spans="1:5" ht="34.5" customHeight="1">
      <c r="A22" s="49" t="s">
        <v>12</v>
      </c>
      <c r="B22" s="32">
        <v>87</v>
      </c>
      <c r="C22" s="32">
        <v>87</v>
      </c>
      <c r="D22" s="32">
        <f t="shared" si="1"/>
        <v>0</v>
      </c>
      <c r="E22" s="33">
        <f t="shared" si="0"/>
        <v>100</v>
      </c>
    </row>
    <row r="23" spans="1:5" ht="36.75" customHeight="1">
      <c r="A23" s="49" t="s">
        <v>21</v>
      </c>
      <c r="B23" s="32">
        <v>1056</v>
      </c>
      <c r="C23" s="32">
        <v>1083.5</v>
      </c>
      <c r="D23" s="32">
        <f t="shared" si="1"/>
        <v>27.5</v>
      </c>
      <c r="E23" s="33">
        <f t="shared" si="0"/>
        <v>102.60416666666667</v>
      </c>
    </row>
    <row r="24" spans="1:5" ht="36" customHeight="1">
      <c r="A24" s="49" t="s">
        <v>22</v>
      </c>
      <c r="B24" s="32">
        <v>317.6</v>
      </c>
      <c r="C24" s="38">
        <v>598.6</v>
      </c>
      <c r="D24" s="32">
        <f t="shared" si="1"/>
        <v>281</v>
      </c>
      <c r="E24" s="33">
        <f t="shared" si="0"/>
        <v>188.47607052896726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214.2</v>
      </c>
      <c r="C26" s="32">
        <v>222.7</v>
      </c>
      <c r="D26" s="32">
        <f t="shared" si="1"/>
        <v>8.5</v>
      </c>
      <c r="E26" s="33">
        <f t="shared" si="0"/>
        <v>103.96825396825398</v>
      </c>
    </row>
    <row r="27" spans="1:5" ht="18" customHeight="1">
      <c r="A27" s="49" t="s">
        <v>25</v>
      </c>
      <c r="B27" s="32"/>
      <c r="C27" s="38">
        <v>14.8</v>
      </c>
      <c r="D27" s="32">
        <f t="shared" si="1"/>
        <v>14.8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60039.59999999999</v>
      </c>
      <c r="C29" s="108">
        <f>SUM(C20+C9)</f>
        <v>66738.6</v>
      </c>
      <c r="D29" s="108">
        <f>C29-B29</f>
        <v>6699.000000000015</v>
      </c>
      <c r="E29" s="109">
        <f t="shared" si="0"/>
        <v>111.15763596026625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2021-11-01T07:11:38Z</cp:lastPrinted>
  <dcterms:created xsi:type="dcterms:W3CDTF">1996-10-08T23:32:33Z</dcterms:created>
  <dcterms:modified xsi:type="dcterms:W3CDTF">2021-11-16T06:10:42Z</dcterms:modified>
  <cp:category/>
  <cp:version/>
  <cp:contentType/>
  <cp:contentStatus/>
</cp:coreProperties>
</file>