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<sst xmlns="http://schemas.openxmlformats.org/spreadsheetml/2006/main" count="125" uniqueCount="55">
  <si>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</si>
  <si>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</si>
  <si>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</si>
  <si>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</si>
  <si>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</si>
  <si>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</si>
  <si>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</si>
  <si>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</si>
  <si>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</si>
  <si>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</si>
  <si>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</si>
  <si>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</si>
  <si>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</si>
  <si>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</si>
  <si>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</si>
  <si>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</si>
  <si>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</si>
  <si>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</si>
  <si>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</si>
  <si>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</si>
  <si>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</si>
  <si>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</si>
  <si>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</si>
  <si>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</si>
  <si>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</si>
  <si>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</si>
  <si>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</si>
  <si>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</si>
  <si>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</si>
  <si>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</si>
  <si>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</si>
  <si>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</si>
  <si>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</si>
  <si>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</si>
  <si>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</si>
  <si>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</si>
  <si>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</si>
  <si>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</si>
  <si>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</si>
  <si>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</si>
  <si>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</si>
  <si>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</si>
  <si>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</si>
  <si>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</si>
  <si>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</si>
  <si>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</si>
  <si>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факт за январь - декабрь  2020 года</t>
  </si>
  <si>
    <t>факт за январь - декабрь  2019 года</t>
  </si>
  <si>
    <t xml:space="preserve"> план на январь-декабрь  2020 года</t>
  </si>
  <si>
    <t>факт за январь-декабрь  2020 года</t>
  </si>
  <si>
    <t>за январь-декабрь  2020 года</t>
  </si>
  <si>
    <t>за  январь-декабрь  2019 - 2020 года</t>
  </si>
  <si>
    <t>за  январь - декабрь  2020 года</t>
  </si>
  <si>
    <t xml:space="preserve"> план на январь - декабрь  2020 года</t>
  </si>
  <si>
    <t>факт за январь - декабрь  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</si>
</sst>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9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90" fontId="1" fillId="0" borderId="10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90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90" fontId="4" fillId="0" borderId="12" xfId="0" applyNumberFormat="1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/>
    </xf>
    <xf numFmtId="190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9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90" fontId="6" fillId="0" borderId="23" xfId="0" applyNumberFormat="1" applyFont="1" applyBorder="1" applyAlignment="1">
      <alignment horizontal="center"/>
    </xf>
    <xf numFmtId="190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90" fontId="6" fillId="0" borderId="25" xfId="0" applyNumberFormat="1" applyFont="1" applyBorder="1" applyAlignment="1">
      <alignment horizontal="center"/>
    </xf>
    <xf numFmtId="190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90" fontId="6" fillId="0" borderId="13" xfId="0" applyNumberFormat="1" applyFont="1" applyBorder="1" applyAlignment="1">
      <alignment horizontal="center"/>
    </xf>
    <xf numFmtId="190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90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90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9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90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90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90" fontId="4" fillId="0" borderId="37" xfId="0" applyNumberFormat="1" applyFont="1" applyBorder="1" applyAlignment="1">
      <alignment horizontal="center"/>
    </xf>
    <xf numFmtId="190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191" fontId="4" fillId="0" borderId="39" xfId="0" applyNumberFormat="1" applyFont="1" applyBorder="1" applyAlignment="1">
      <alignment horizontal="center"/>
    </xf>
    <xf numFmtId="191" fontId="1" fillId="0" borderId="40" xfId="0" applyNumberFormat="1" applyFont="1" applyBorder="1" applyAlignment="1">
      <alignment horizontal="center"/>
    </xf>
    <xf numFmtId="190" fontId="4" fillId="0" borderId="41" xfId="0" applyNumberFormat="1" applyFont="1" applyBorder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191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1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91" fontId="1" fillId="0" borderId="44" xfId="0" applyNumberFormat="1" applyFont="1" applyBorder="1" applyAlignment="1">
      <alignment horizontal="center"/>
    </xf>
    <xf numFmtId="191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90" fontId="4" fillId="0" borderId="29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91" fontId="2" fillId="0" borderId="42" xfId="0" applyNumberFormat="1" applyFont="1" applyBorder="1" applyAlignment="1">
      <alignment horizontal="center"/>
    </xf>
    <xf numFmtId="190" fontId="7" fillId="0" borderId="13" xfId="0" applyNumberFormat="1" applyFont="1" applyBorder="1" applyAlignment="1">
      <alignment horizontal="center"/>
    </xf>
    <xf numFmtId="190" fontId="7" fillId="0" borderId="29" xfId="0" applyNumberFormat="1" applyFont="1" applyBorder="1" applyAlignment="1">
      <alignment horizontal="center"/>
    </xf>
    <xf numFmtId="190" fontId="7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7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1" t="s">
        <v>26</v>
      </c>
      <c r="E1" s="111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1" t="s">
        <v>4</v>
      </c>
      <c r="B3" s="111"/>
      <c r="C3" s="111"/>
      <c r="D3" s="111"/>
      <c r="E3" s="111"/>
    </row>
    <row r="4" spans="1:6" ht="39.75" customHeight="1">
      <c r="A4" s="111" t="s">
        <v>36</v>
      </c>
      <c r="B4" s="111"/>
      <c r="C4" s="111"/>
      <c r="D4" s="111"/>
      <c r="E4" s="111"/>
      <c r="F4" s="2"/>
    </row>
    <row r="5" spans="1:5" ht="17.25" customHeight="1">
      <c r="A5" s="111" t="s">
        <v>51</v>
      </c>
      <c r="B5" s="111"/>
      <c r="C5" s="111"/>
      <c r="D5" s="111"/>
      <c r="E5" s="111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2" t="s">
        <v>3</v>
      </c>
      <c r="E7" s="112"/>
    </row>
    <row r="8" spans="1:5" ht="85.5" customHeight="1" thickBot="1">
      <c r="A8" s="29" t="s">
        <v>0</v>
      </c>
      <c r="B8" s="30" t="s">
        <v>47</v>
      </c>
      <c r="C8" s="30" t="s">
        <v>46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58450.299999999996</v>
      </c>
      <c r="C9" s="46">
        <f>SUM(C10:C19)</f>
        <v>63532</v>
      </c>
      <c r="D9" s="46">
        <f>C9-B9</f>
        <v>5081.700000000004</v>
      </c>
      <c r="E9" s="47">
        <f aca="true" t="shared" si="0" ref="E9:E31">C9/B9*100</f>
        <v>108.69405289622125</v>
      </c>
    </row>
    <row r="10" spans="1:5" ht="17.25" customHeight="1">
      <c r="A10" s="58" t="s">
        <v>6</v>
      </c>
      <c r="B10" s="35">
        <v>24355.7</v>
      </c>
      <c r="C10" s="35">
        <v>28780.8</v>
      </c>
      <c r="D10" s="35">
        <f aca="true" t="shared" si="1" ref="D10:D27">C10-B10</f>
        <v>4425.0999999999985</v>
      </c>
      <c r="E10" s="33">
        <f t="shared" si="0"/>
        <v>118.16864224801587</v>
      </c>
    </row>
    <row r="11" spans="1:5" ht="17.25" customHeight="1">
      <c r="A11" s="34" t="s">
        <v>39</v>
      </c>
      <c r="B11" s="32">
        <v>13739.2</v>
      </c>
      <c r="C11" s="32">
        <v>12561.8</v>
      </c>
      <c r="D11" s="32">
        <f t="shared" si="1"/>
        <v>-1177.4000000000015</v>
      </c>
      <c r="E11" s="33">
        <f t="shared" si="0"/>
        <v>91.43035984627926</v>
      </c>
    </row>
    <row r="12" spans="1:5" ht="34.5" customHeight="1">
      <c r="A12" s="49" t="s">
        <v>43</v>
      </c>
      <c r="B12" s="32">
        <v>3646.9</v>
      </c>
      <c r="C12" s="32">
        <v>4781.4</v>
      </c>
      <c r="D12" s="32">
        <f t="shared" si="1"/>
        <v>1134.4999999999995</v>
      </c>
      <c r="E12" s="33">
        <f t="shared" si="0"/>
        <v>131.10861279442813</v>
      </c>
    </row>
    <row r="13" spans="1:8" ht="39" customHeight="1">
      <c r="A13" s="37" t="s">
        <v>7</v>
      </c>
      <c r="B13" s="32">
        <v>2834.2</v>
      </c>
      <c r="C13" s="32">
        <v>2787</v>
      </c>
      <c r="D13" s="32">
        <f t="shared" si="1"/>
        <v>-47.19999999999982</v>
      </c>
      <c r="E13" s="33">
        <f t="shared" si="0"/>
        <v>98.3346270552537</v>
      </c>
      <c r="H13" t="s">
        <v>45</v>
      </c>
    </row>
    <row r="14" spans="1:8" ht="42" customHeight="1">
      <c r="A14" s="37" t="s">
        <v>40</v>
      </c>
      <c r="B14" s="32">
        <v>444.7</v>
      </c>
      <c r="C14" s="32">
        <v>506.9</v>
      </c>
      <c r="D14" s="32">
        <f t="shared" si="1"/>
        <v>62.19999999999999</v>
      </c>
      <c r="E14" s="33">
        <f t="shared" si="0"/>
        <v>113.9869574994378</v>
      </c>
      <c r="H14" s="106"/>
    </row>
    <row r="15" spans="1:5" ht="21" customHeight="1">
      <c r="A15" s="37" t="s">
        <v>11</v>
      </c>
      <c r="B15" s="32">
        <v>1887.7</v>
      </c>
      <c r="C15" s="32">
        <v>2149.6</v>
      </c>
      <c r="D15" s="32">
        <f t="shared" si="1"/>
        <v>261.89999999999986</v>
      </c>
      <c r="E15" s="33">
        <f t="shared" si="0"/>
        <v>113.87402659320867</v>
      </c>
    </row>
    <row r="16" spans="1:5" ht="17.25" customHeight="1">
      <c r="A16" s="34" t="s">
        <v>9</v>
      </c>
      <c r="B16" s="32">
        <v>1036.2</v>
      </c>
      <c r="C16" s="32">
        <v>920.9</v>
      </c>
      <c r="D16" s="32">
        <f t="shared" si="1"/>
        <v>-115.30000000000007</v>
      </c>
      <c r="E16" s="33">
        <f t="shared" si="0"/>
        <v>88.87280447790002</v>
      </c>
    </row>
    <row r="17" spans="1:5" ht="17.25" customHeight="1">
      <c r="A17" s="34" t="s">
        <v>42</v>
      </c>
      <c r="B17" s="32">
        <v>9536.9</v>
      </c>
      <c r="C17" s="32">
        <v>9862.1</v>
      </c>
      <c r="D17" s="32">
        <f t="shared" si="1"/>
        <v>325.2000000000007</v>
      </c>
      <c r="E17" s="33">
        <f t="shared" si="0"/>
        <v>103.40991307447914</v>
      </c>
    </row>
    <row r="18" spans="1:5" ht="17.25" customHeight="1">
      <c r="A18" s="37" t="s">
        <v>8</v>
      </c>
      <c r="B18" s="38">
        <v>968.8</v>
      </c>
      <c r="C18" s="38">
        <v>1181.5</v>
      </c>
      <c r="D18" s="32">
        <f t="shared" si="1"/>
        <v>212.70000000000005</v>
      </c>
      <c r="E18" s="33">
        <f t="shared" si="0"/>
        <v>121.95499587118084</v>
      </c>
    </row>
    <row r="19" spans="1:5" ht="17.25" customHeight="1" thickBot="1">
      <c r="A19" s="60" t="s">
        <v>13</v>
      </c>
      <c r="B19" s="44"/>
      <c r="C19" s="39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11906</v>
      </c>
      <c r="C20" s="46">
        <f>SUM(C21:C27)</f>
        <v>14902</v>
      </c>
      <c r="D20" s="46">
        <f t="shared" si="1"/>
        <v>2996</v>
      </c>
      <c r="E20" s="47">
        <f t="shared" si="0"/>
        <v>125.16378296657147</v>
      </c>
    </row>
    <row r="21" spans="1:9" ht="56.25" customHeight="1">
      <c r="A21" s="62" t="s">
        <v>20</v>
      </c>
      <c r="B21" s="35">
        <v>3935.4</v>
      </c>
      <c r="C21" s="35">
        <v>5068.3</v>
      </c>
      <c r="D21" s="35">
        <f t="shared" si="1"/>
        <v>1132.9</v>
      </c>
      <c r="E21" s="33">
        <f t="shared" si="0"/>
        <v>128.78741678101338</v>
      </c>
      <c r="I21" s="8"/>
    </row>
    <row r="22" spans="1:5" ht="31.5" customHeight="1">
      <c r="A22" s="37" t="s">
        <v>12</v>
      </c>
      <c r="B22" s="32">
        <v>154.9</v>
      </c>
      <c r="C22" s="32">
        <v>182</v>
      </c>
      <c r="D22" s="32">
        <f t="shared" si="1"/>
        <v>27.099999999999994</v>
      </c>
      <c r="E22" s="33">
        <f t="shared" si="0"/>
        <v>117.49515816655907</v>
      </c>
    </row>
    <row r="23" spans="1:5" ht="36.75" customHeight="1">
      <c r="A23" s="37" t="s">
        <v>21</v>
      </c>
      <c r="B23" s="32">
        <v>2784.5</v>
      </c>
      <c r="C23" s="32">
        <v>1244.2</v>
      </c>
      <c r="D23" s="32">
        <f t="shared" si="1"/>
        <v>-1540.3</v>
      </c>
      <c r="E23" s="33">
        <f t="shared" si="0"/>
        <v>44.68306697791345</v>
      </c>
    </row>
    <row r="24" spans="1:5" ht="36" customHeight="1">
      <c r="A24" s="37" t="s">
        <v>22</v>
      </c>
      <c r="B24" s="38">
        <v>3232.2</v>
      </c>
      <c r="C24" s="38">
        <v>8133.9</v>
      </c>
      <c r="D24" s="32">
        <f t="shared" si="1"/>
        <v>4901.7</v>
      </c>
      <c r="E24" s="33">
        <f t="shared" si="0"/>
        <v>251.6521254872842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664</v>
      </c>
      <c r="C26" s="32">
        <v>265.6</v>
      </c>
      <c r="D26" s="32">
        <f t="shared" si="1"/>
        <v>-398.4</v>
      </c>
      <c r="E26" s="33">
        <f t="shared" si="0"/>
        <v>40</v>
      </c>
    </row>
    <row r="27" spans="1:5" ht="18" customHeight="1">
      <c r="A27" s="37" t="s">
        <v>25</v>
      </c>
      <c r="B27" s="38">
        <v>1135</v>
      </c>
      <c r="C27" s="38">
        <v>8</v>
      </c>
      <c r="D27" s="32">
        <f t="shared" si="1"/>
        <v>-1127</v>
      </c>
      <c r="E27" s="33">
        <f t="shared" si="0"/>
        <v>0.7048458149779736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8">
        <f>B9+B20</f>
        <v>70356.29999999999</v>
      </c>
      <c r="C31" s="108">
        <f>C9+C20</f>
        <v>78434</v>
      </c>
      <c r="D31" s="108">
        <f>D9+D20</f>
        <v>8077.700000000004</v>
      </c>
      <c r="E31" s="110">
        <f t="shared" si="0"/>
        <v>111.48113246432803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6" sqref="B26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7" max="27" width="9.8515625" style="0" bestFit="1" customWidth="1"/>
    <col min="28" max="28" width="11.8515625" style="0" customWidth="1"/>
  </cols>
  <sheetData>
    <row r="1" spans="1:28" ht="17.25" customHeight="1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6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7.25" customHeight="1">
      <c r="A3" s="113" t="s">
        <v>52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30" t="s">
        <v>3</v>
      </c>
      <c r="AB5" s="130"/>
    </row>
    <row r="6" spans="1:28" ht="15.75" customHeight="1" thickBot="1">
      <c r="A6" s="114" t="s">
        <v>0</v>
      </c>
      <c r="B6" s="117" t="s">
        <v>14</v>
      </c>
      <c r="C6" s="118"/>
      <c r="D6" s="119"/>
      <c r="E6" s="123" t="s">
        <v>2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4"/>
    </row>
    <row r="7" spans="1:28" ht="37.5" customHeight="1" thickBot="1">
      <c r="A7" s="128"/>
      <c r="B7" s="120"/>
      <c r="C7" s="121"/>
      <c r="D7" s="122"/>
      <c r="E7" s="115" t="s">
        <v>15</v>
      </c>
      <c r="F7" s="115"/>
      <c r="G7" s="116"/>
      <c r="H7" s="114" t="s">
        <v>28</v>
      </c>
      <c r="I7" s="115"/>
      <c r="J7" s="116"/>
      <c r="K7" s="125" t="s">
        <v>29</v>
      </c>
      <c r="L7" s="126"/>
      <c r="M7" s="127"/>
      <c r="N7" s="114" t="s">
        <v>30</v>
      </c>
      <c r="O7" s="115"/>
      <c r="P7" s="116"/>
      <c r="Q7" s="114" t="s">
        <v>31</v>
      </c>
      <c r="R7" s="115"/>
      <c r="S7" s="116"/>
      <c r="T7" s="114" t="s">
        <v>32</v>
      </c>
      <c r="U7" s="115"/>
      <c r="V7" s="116"/>
      <c r="W7" s="114" t="s">
        <v>33</v>
      </c>
      <c r="X7" s="115"/>
      <c r="Y7" s="116"/>
      <c r="Z7" s="125" t="s">
        <v>34</v>
      </c>
      <c r="AA7" s="126"/>
      <c r="AB7" s="127"/>
    </row>
    <row r="8" spans="1:28" ht="72" customHeight="1" thickBot="1">
      <c r="A8" s="129"/>
      <c r="B8" s="70" t="s">
        <v>53</v>
      </c>
      <c r="C8" s="14" t="s">
        <v>54</v>
      </c>
      <c r="D8" s="14" t="s">
        <v>1</v>
      </c>
      <c r="E8" s="70" t="s">
        <v>53</v>
      </c>
      <c r="F8" s="14" t="s">
        <v>54</v>
      </c>
      <c r="G8" s="14" t="s">
        <v>1</v>
      </c>
      <c r="H8" s="70" t="s">
        <v>53</v>
      </c>
      <c r="I8" s="14" t="s">
        <v>54</v>
      </c>
      <c r="J8" s="14" t="s">
        <v>1</v>
      </c>
      <c r="K8" s="70" t="s">
        <v>53</v>
      </c>
      <c r="L8" s="14" t="s">
        <v>54</v>
      </c>
      <c r="M8" s="14" t="s">
        <v>1</v>
      </c>
      <c r="N8" s="70" t="s">
        <v>53</v>
      </c>
      <c r="O8" s="14" t="s">
        <v>54</v>
      </c>
      <c r="P8" s="14" t="s">
        <v>1</v>
      </c>
      <c r="Q8" s="70" t="s">
        <v>53</v>
      </c>
      <c r="R8" s="14" t="s">
        <v>54</v>
      </c>
      <c r="S8" s="14" t="s">
        <v>1</v>
      </c>
      <c r="T8" s="70" t="s">
        <v>53</v>
      </c>
      <c r="U8" s="14" t="s">
        <v>54</v>
      </c>
      <c r="V8" s="14" t="s">
        <v>1</v>
      </c>
      <c r="W8" s="70" t="s">
        <v>53</v>
      </c>
      <c r="X8" s="14" t="s">
        <v>54</v>
      </c>
      <c r="Y8" s="14" t="s">
        <v>1</v>
      </c>
      <c r="Z8" s="70" t="s">
        <v>53</v>
      </c>
      <c r="AA8" s="14" t="s">
        <v>54</v>
      </c>
      <c r="AB8" s="14" t="s">
        <v>1</v>
      </c>
    </row>
    <row r="9" spans="1:28" ht="22.5" customHeight="1">
      <c r="A9" s="18" t="s">
        <v>17</v>
      </c>
      <c r="B9" s="75">
        <f>E9+H9+K9+N9+Q9+T9+W9+Z9</f>
        <v>58405.20000000001</v>
      </c>
      <c r="C9" s="76">
        <f>F9+I9+L9+O9+R9+U9+X9+AA9</f>
        <v>63532</v>
      </c>
      <c r="D9" s="77">
        <f aca="true" t="shared" si="0" ref="D9:D27">C9/B9</f>
        <v>1.0877798552183708</v>
      </c>
      <c r="E9" s="68">
        <f>SUM(E10:E19)</f>
        <v>34232.8</v>
      </c>
      <c r="F9" s="69">
        <f>SUM(F10:F19)</f>
        <v>37181.899999999994</v>
      </c>
      <c r="G9" s="71">
        <f aca="true" t="shared" si="1" ref="G9:G29">F9/E9</f>
        <v>1.0861483723212821</v>
      </c>
      <c r="H9" s="75">
        <f>SUM(H10:H19)</f>
        <v>16145.599999999999</v>
      </c>
      <c r="I9" s="76">
        <f>SUM(I10:I19)</f>
        <v>17075.100000000002</v>
      </c>
      <c r="J9" s="77">
        <f aca="true" t="shared" si="2" ref="J9:J15">I9/H9</f>
        <v>1.0575698642354576</v>
      </c>
      <c r="K9" s="68">
        <f>SUM(K10:K19)</f>
        <v>1169.8</v>
      </c>
      <c r="L9" s="69">
        <f>SUM(L10:L19)</f>
        <v>1198.7</v>
      </c>
      <c r="M9" s="71">
        <f aca="true" t="shared" si="3" ref="M9:M18">L9/K9</f>
        <v>1.0247050777910756</v>
      </c>
      <c r="N9" s="75">
        <f>SUM(N10:N19)</f>
        <v>875.3</v>
      </c>
      <c r="O9" s="76">
        <f>SUM(O10:O19)</f>
        <v>909</v>
      </c>
      <c r="P9" s="77">
        <f>O9/N9</f>
        <v>1.0385010853421686</v>
      </c>
      <c r="Q9" s="68">
        <f>SUM(Q10:Q19)</f>
        <v>1509.3</v>
      </c>
      <c r="R9" s="69">
        <f>SUM(R10:R19)</f>
        <v>1633.3999999999999</v>
      </c>
      <c r="S9" s="71">
        <f>R9/Q9</f>
        <v>1.0822235473398263</v>
      </c>
      <c r="T9" s="75">
        <f>SUM(T10:T19)</f>
        <v>1329.8</v>
      </c>
      <c r="U9" s="76">
        <f>SUM(U10:U19)</f>
        <v>1724.3</v>
      </c>
      <c r="V9" s="77">
        <f>U9/T9</f>
        <v>1.2966611520529403</v>
      </c>
      <c r="W9" s="68">
        <f>SUM(W10:W19)</f>
        <v>1959</v>
      </c>
      <c r="X9" s="69">
        <f>SUM(X10:X19)</f>
        <v>2501.6000000000004</v>
      </c>
      <c r="Y9" s="71">
        <f>X9/W9</f>
        <v>1.2769780500255234</v>
      </c>
      <c r="Z9" s="75">
        <f>SUM(Z10:Z19)</f>
        <v>1183.6</v>
      </c>
      <c r="AA9" s="76">
        <f>SUM(AA10:AA19)</f>
        <v>1308</v>
      </c>
      <c r="AB9" s="77">
        <f aca="true" t="shared" si="4" ref="AB9:AB24">AA9/Z9</f>
        <v>1.1051030753632984</v>
      </c>
    </row>
    <row r="10" spans="1:28" ht="17.25" customHeight="1">
      <c r="A10" s="19" t="s">
        <v>6</v>
      </c>
      <c r="B10" s="9">
        <f>E10+H10+K10+N10+Q10+T10+W10+Z10</f>
        <v>26031.2</v>
      </c>
      <c r="C10" s="3">
        <f aca="true" t="shared" si="5" ref="C10:C19">F10+I10+L10+O10+R10+U10+X10+AA10</f>
        <v>28780.800000000003</v>
      </c>
      <c r="D10" s="79">
        <f t="shared" si="0"/>
        <v>1.1056270936414765</v>
      </c>
      <c r="E10" s="3">
        <v>15015.6</v>
      </c>
      <c r="F10" s="3">
        <v>16453.1</v>
      </c>
      <c r="G10" s="72">
        <f t="shared" si="1"/>
        <v>1.0957337702123124</v>
      </c>
      <c r="H10" s="9">
        <v>9265.6</v>
      </c>
      <c r="I10" s="3">
        <v>10523.5</v>
      </c>
      <c r="J10" s="79">
        <f t="shared" si="2"/>
        <v>1.1357602313935418</v>
      </c>
      <c r="K10" s="10">
        <v>471.8</v>
      </c>
      <c r="L10" s="3">
        <v>442.9</v>
      </c>
      <c r="M10" s="72">
        <f t="shared" si="3"/>
        <v>0.9387452310300974</v>
      </c>
      <c r="N10" s="9">
        <v>154.3</v>
      </c>
      <c r="O10" s="3">
        <v>158.2</v>
      </c>
      <c r="P10" s="79">
        <f>O10/N10</f>
        <v>1.0252754374594943</v>
      </c>
      <c r="Q10" s="90">
        <v>246.9</v>
      </c>
      <c r="R10" s="12">
        <v>284.9</v>
      </c>
      <c r="S10" s="72">
        <f>R10/Q10</f>
        <v>1.153908464965573</v>
      </c>
      <c r="T10" s="78">
        <v>278.4</v>
      </c>
      <c r="U10" s="12">
        <v>285</v>
      </c>
      <c r="V10" s="79">
        <f>U10/T10</f>
        <v>1.0237068965517242</v>
      </c>
      <c r="W10" s="90">
        <v>198.8</v>
      </c>
      <c r="X10" s="12">
        <v>208.4</v>
      </c>
      <c r="Y10" s="72">
        <f>X10/W10</f>
        <v>1.0482897384305834</v>
      </c>
      <c r="Z10" s="78">
        <v>399.8</v>
      </c>
      <c r="AA10" s="12">
        <v>424.8</v>
      </c>
      <c r="AB10" s="79">
        <f t="shared" si="4"/>
        <v>1.0625312656328163</v>
      </c>
    </row>
    <row r="11" spans="1:28" ht="17.25" customHeight="1">
      <c r="A11" s="19" t="s">
        <v>39</v>
      </c>
      <c r="B11" s="9">
        <f>E11+H11+K11+N11+Q11+T11+W11+Z11</f>
        <v>12627.400000000001</v>
      </c>
      <c r="C11" s="3">
        <f>F11+I11+L11+O11+R11+U11+X11+AA11</f>
        <v>12561.8</v>
      </c>
      <c r="D11" s="79">
        <f t="shared" si="0"/>
        <v>0.9948049479702866</v>
      </c>
      <c r="E11" s="3">
        <v>10084.2</v>
      </c>
      <c r="F11" s="3">
        <v>10031.8</v>
      </c>
      <c r="G11" s="72">
        <f t="shared" si="1"/>
        <v>0.9948037524047518</v>
      </c>
      <c r="H11" s="1">
        <v>2543.2</v>
      </c>
      <c r="I11" s="3">
        <v>2530</v>
      </c>
      <c r="J11" s="79">
        <f t="shared" si="2"/>
        <v>0.9948096885813149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107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3875.6</v>
      </c>
      <c r="C12" s="3">
        <f>F12+I12+L12+O12+R12+U12+X12+AA12</f>
        <v>4781.4</v>
      </c>
      <c r="D12" s="79">
        <f t="shared" si="0"/>
        <v>1.2337186500154813</v>
      </c>
      <c r="E12" s="3">
        <v>3875.6</v>
      </c>
      <c r="F12" s="3">
        <v>4781.4</v>
      </c>
      <c r="G12" s="72">
        <f t="shared" si="1"/>
        <v>1.2337186500154813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2600</v>
      </c>
      <c r="C13" s="3">
        <f t="shared" si="5"/>
        <v>2787</v>
      </c>
      <c r="D13" s="79">
        <f t="shared" si="0"/>
        <v>1.071923076923077</v>
      </c>
      <c r="E13" s="3">
        <v>2600</v>
      </c>
      <c r="F13" s="3">
        <v>2787</v>
      </c>
      <c r="G13" s="72">
        <f t="shared" si="1"/>
        <v>1.071923076923077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432</v>
      </c>
      <c r="C14" s="3">
        <f t="shared" si="5"/>
        <v>506.9</v>
      </c>
      <c r="D14" s="79">
        <f t="shared" si="0"/>
        <v>1.1733796296296295</v>
      </c>
      <c r="E14" s="3">
        <v>432</v>
      </c>
      <c r="F14" s="3">
        <v>506.9</v>
      </c>
      <c r="G14" s="72">
        <f t="shared" si="1"/>
        <v>1.1733796296296295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1674.0000000000002</v>
      </c>
      <c r="C15" s="3">
        <f t="shared" si="5"/>
        <v>2149.6000000000004</v>
      </c>
      <c r="D15" s="79">
        <f>C15/B15</f>
        <v>1.284109916367981</v>
      </c>
      <c r="E15" s="3">
        <v>1125.4</v>
      </c>
      <c r="F15" s="3">
        <v>1444</v>
      </c>
      <c r="G15" s="72">
        <f t="shared" si="1"/>
        <v>1.2830993424560155</v>
      </c>
      <c r="H15" s="1">
        <v>115.6</v>
      </c>
      <c r="I15" s="4">
        <v>151.7</v>
      </c>
      <c r="J15" s="79">
        <f t="shared" si="2"/>
        <v>1.3122837370242215</v>
      </c>
      <c r="K15" s="99"/>
      <c r="L15" s="3"/>
      <c r="M15" s="72"/>
      <c r="N15" s="9">
        <v>1.2</v>
      </c>
      <c r="O15" s="4">
        <v>1.2</v>
      </c>
      <c r="P15" s="94"/>
      <c r="Q15" s="90">
        <v>19.4</v>
      </c>
      <c r="R15" s="11">
        <v>23.2</v>
      </c>
      <c r="S15" s="72">
        <f>R15/Q15</f>
        <v>1.1958762886597938</v>
      </c>
      <c r="T15" s="78">
        <v>24.4</v>
      </c>
      <c r="U15" s="12">
        <v>63.2</v>
      </c>
      <c r="V15" s="79">
        <f>U15/T15</f>
        <v>2.5901639344262297</v>
      </c>
      <c r="W15" s="90">
        <v>122.2</v>
      </c>
      <c r="X15" s="11">
        <v>121.3</v>
      </c>
      <c r="Y15" s="72">
        <f>X15/W15</f>
        <v>0.9926350245499181</v>
      </c>
      <c r="Z15" s="78">
        <v>265.8</v>
      </c>
      <c r="AA15" s="11">
        <v>345</v>
      </c>
      <c r="AB15" s="79">
        <f t="shared" si="4"/>
        <v>1.2979683972911964</v>
      </c>
    </row>
    <row r="16" spans="1:28" ht="17.25" customHeight="1">
      <c r="A16" s="19" t="s">
        <v>9</v>
      </c>
      <c r="B16" s="9">
        <f t="shared" si="6"/>
        <v>846.8</v>
      </c>
      <c r="C16" s="3">
        <f t="shared" si="5"/>
        <v>920.9000000000001</v>
      </c>
      <c r="D16" s="79">
        <f t="shared" si="0"/>
        <v>1.0875059045819557</v>
      </c>
      <c r="E16" s="3"/>
      <c r="F16" s="3"/>
      <c r="G16" s="72"/>
      <c r="H16" s="9">
        <v>643</v>
      </c>
      <c r="I16" s="3">
        <v>717.5</v>
      </c>
      <c r="J16" s="79">
        <f aca="true" t="shared" si="10" ref="J16:J21">I16/H16</f>
        <v>1.1158631415241058</v>
      </c>
      <c r="K16" s="10">
        <v>68</v>
      </c>
      <c r="L16" s="3">
        <v>71.7</v>
      </c>
      <c r="M16" s="72">
        <f t="shared" si="3"/>
        <v>1.0544117647058824</v>
      </c>
      <c r="N16" s="1">
        <v>34.8</v>
      </c>
      <c r="O16" s="3">
        <v>37.4</v>
      </c>
      <c r="P16" s="79">
        <f aca="true" t="shared" si="11" ref="P16:P21">O16/N16</f>
        <v>1.0747126436781609</v>
      </c>
      <c r="Q16" s="90">
        <v>43</v>
      </c>
      <c r="R16" s="12">
        <v>47.5</v>
      </c>
      <c r="S16" s="72">
        <f t="shared" si="7"/>
        <v>1.1046511627906976</v>
      </c>
      <c r="T16" s="78">
        <v>21</v>
      </c>
      <c r="U16" s="12">
        <v>25.5</v>
      </c>
      <c r="V16" s="79">
        <f t="shared" si="8"/>
        <v>1.2142857142857142</v>
      </c>
      <c r="W16" s="90">
        <v>19</v>
      </c>
      <c r="X16" s="11">
        <v>19.6</v>
      </c>
      <c r="Y16" s="72">
        <f t="shared" si="9"/>
        <v>1.0315789473684212</v>
      </c>
      <c r="Z16" s="78">
        <v>18</v>
      </c>
      <c r="AA16" s="12">
        <v>1.7</v>
      </c>
      <c r="AB16" s="79">
        <f t="shared" si="4"/>
        <v>0.09444444444444444</v>
      </c>
    </row>
    <row r="17" spans="1:28" ht="17.25" customHeight="1">
      <c r="A17" s="19" t="s">
        <v>19</v>
      </c>
      <c r="B17" s="9">
        <f t="shared" si="6"/>
        <v>9218.2</v>
      </c>
      <c r="C17" s="3">
        <f t="shared" si="5"/>
        <v>9862.099999999999</v>
      </c>
      <c r="D17" s="79">
        <f t="shared" si="0"/>
        <v>1.0698509470395519</v>
      </c>
      <c r="E17" s="3"/>
      <c r="F17" s="3"/>
      <c r="G17" s="72"/>
      <c r="H17" s="9">
        <v>3578.2</v>
      </c>
      <c r="I17" s="3">
        <v>3152.4</v>
      </c>
      <c r="J17" s="79">
        <f t="shared" si="10"/>
        <v>0.881001620926723</v>
      </c>
      <c r="K17" s="99">
        <v>630</v>
      </c>
      <c r="L17" s="3">
        <v>684.1</v>
      </c>
      <c r="M17" s="72">
        <f t="shared" si="3"/>
        <v>1.0858730158730159</v>
      </c>
      <c r="N17" s="9">
        <v>685</v>
      </c>
      <c r="O17" s="4">
        <v>712.2</v>
      </c>
      <c r="P17" s="79">
        <f t="shared" si="11"/>
        <v>1.0397080291970804</v>
      </c>
      <c r="Q17" s="90">
        <v>1200</v>
      </c>
      <c r="R17" s="12">
        <v>1274</v>
      </c>
      <c r="S17" s="72">
        <f t="shared" si="7"/>
        <v>1.0616666666666668</v>
      </c>
      <c r="T17" s="78">
        <v>1006</v>
      </c>
      <c r="U17" s="12">
        <v>1350.6</v>
      </c>
      <c r="V17" s="79">
        <f t="shared" si="8"/>
        <v>1.3425447316103378</v>
      </c>
      <c r="W17" s="90">
        <v>1619</v>
      </c>
      <c r="X17" s="3">
        <v>2152.3</v>
      </c>
      <c r="Y17" s="72">
        <f t="shared" si="9"/>
        <v>1.3294008647313158</v>
      </c>
      <c r="Z17" s="78">
        <v>500</v>
      </c>
      <c r="AA17" s="12">
        <v>536.5</v>
      </c>
      <c r="AB17" s="79">
        <f t="shared" si="4"/>
        <v>1.073</v>
      </c>
    </row>
    <row r="18" spans="1:28" ht="17.25" customHeight="1">
      <c r="A18" s="20" t="s">
        <v>8</v>
      </c>
      <c r="B18" s="9">
        <f t="shared" si="6"/>
        <v>1100</v>
      </c>
      <c r="C18" s="3">
        <f t="shared" si="5"/>
        <v>1181.5</v>
      </c>
      <c r="D18" s="79">
        <f t="shared" si="0"/>
        <v>1.074090909090909</v>
      </c>
      <c r="E18" s="3">
        <v>1100</v>
      </c>
      <c r="F18" s="3">
        <v>1177.7</v>
      </c>
      <c r="G18" s="72">
        <f t="shared" si="1"/>
        <v>1.0706363636363636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3.8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12128.9</v>
      </c>
      <c r="C20" s="25">
        <f aca="true" t="shared" si="12" ref="B20:C24">F20+I20+L20+O20+R20+U20+X20+AA20</f>
        <v>14902.000000000002</v>
      </c>
      <c r="D20" s="82">
        <f t="shared" si="0"/>
        <v>1.228635737783311</v>
      </c>
      <c r="E20" s="24">
        <f>E21+E22+E23+E24+E25+E26+E27+E28</f>
        <v>7509</v>
      </c>
      <c r="F20" s="25">
        <f>F21+F22+F23+F24+F25+F26+F27+F28</f>
        <v>9099.000000000002</v>
      </c>
      <c r="G20" s="73">
        <f t="shared" si="1"/>
        <v>1.2117459049141033</v>
      </c>
      <c r="H20" s="81">
        <f>H21+H22+H23+H24+H25+H26+H27+H28</f>
        <v>1627.4</v>
      </c>
      <c r="I20" s="25">
        <f>I21+I22+I23+I24+I25+I26+I27+I28</f>
        <v>1931.7</v>
      </c>
      <c r="J20" s="82">
        <f t="shared" si="10"/>
        <v>1.1869853754454958</v>
      </c>
      <c r="K20" s="24">
        <f>K21+K22+K23+K24+K25+K26+K27+K28</f>
        <v>320.8</v>
      </c>
      <c r="L20" s="25">
        <f>L21+L22+L23+L24+L25+L26+L27+L28</f>
        <v>301.1</v>
      </c>
      <c r="M20" s="73">
        <f>L20/K20</f>
        <v>0.9385910224438904</v>
      </c>
      <c r="N20" s="81">
        <f>N21+N22+N23+N24+N25+N26+N27+N28</f>
        <v>320</v>
      </c>
      <c r="O20" s="25">
        <f>O21+O22+O23+O24+O25+O26+O27+O28</f>
        <v>349.29999999999995</v>
      </c>
      <c r="P20" s="82">
        <f t="shared" si="11"/>
        <v>1.0915624999999998</v>
      </c>
      <c r="Q20" s="24">
        <f>Q21+Q22+Q23+Q24+Q25+Q26+Q27+Q28</f>
        <v>262</v>
      </c>
      <c r="R20" s="25">
        <f>R21+R22+R23+R24+R25+R26+R27+R28</f>
        <v>332.8</v>
      </c>
      <c r="S20" s="73">
        <f t="shared" si="7"/>
        <v>1.2702290076335878</v>
      </c>
      <c r="T20" s="81">
        <f>T21+T22+T23+T24+T25+T26+T27+T28</f>
        <v>575</v>
      </c>
      <c r="U20" s="25">
        <f>U21+U22+U23+U24+U25+U26+U27+U28</f>
        <v>581.5999999999999</v>
      </c>
      <c r="V20" s="82">
        <f t="shared" si="8"/>
        <v>1.0114782608695652</v>
      </c>
      <c r="W20" s="24">
        <f>W21+W22+W23+W24+W25+W26+W27+W28</f>
        <v>473.7</v>
      </c>
      <c r="X20" s="25">
        <f>X21+X22+X23+X24+X25+X26+X27+X28</f>
        <v>532.3</v>
      </c>
      <c r="Y20" s="73">
        <f t="shared" si="9"/>
        <v>1.1237069875448595</v>
      </c>
      <c r="Z20" s="81">
        <f>Z21+Z22+Z23+Z24+Z25+Z26+Z27+Z28</f>
        <v>1041</v>
      </c>
      <c r="AA20" s="25">
        <f>AA21+AA22+AA23+AA24+AA25+AA26+AA27+AA28</f>
        <v>1774.2</v>
      </c>
      <c r="AB20" s="82">
        <f t="shared" si="4"/>
        <v>1.7043227665706053</v>
      </c>
    </row>
    <row r="21" spans="1:28" ht="48.75" customHeight="1">
      <c r="A21" s="20" t="s">
        <v>20</v>
      </c>
      <c r="B21" s="9">
        <f t="shared" si="12"/>
        <v>4511.5</v>
      </c>
      <c r="C21" s="3">
        <f t="shared" si="12"/>
        <v>5068.300000000001</v>
      </c>
      <c r="D21" s="79">
        <f t="shared" si="0"/>
        <v>1.1234179319516793</v>
      </c>
      <c r="E21" s="10">
        <v>2083</v>
      </c>
      <c r="F21" s="3">
        <v>2291.3</v>
      </c>
      <c r="G21" s="72">
        <f t="shared" si="1"/>
        <v>1.1</v>
      </c>
      <c r="H21" s="1">
        <v>1530</v>
      </c>
      <c r="I21" s="3">
        <v>1834.4</v>
      </c>
      <c r="J21" s="79">
        <f t="shared" si="10"/>
        <v>1.1989542483660132</v>
      </c>
      <c r="K21" s="10">
        <v>250.8</v>
      </c>
      <c r="L21" s="3">
        <v>260.5</v>
      </c>
      <c r="M21" s="72">
        <f>L21/K21</f>
        <v>1.038676236044657</v>
      </c>
      <c r="N21" s="95">
        <v>100</v>
      </c>
      <c r="O21" s="4">
        <v>128.7</v>
      </c>
      <c r="P21" s="79">
        <f t="shared" si="11"/>
        <v>1.287</v>
      </c>
      <c r="Q21" s="90"/>
      <c r="R21" s="12">
        <v>16.8</v>
      </c>
      <c r="S21" s="72" t="e">
        <f t="shared" si="7"/>
        <v>#DIV/0!</v>
      </c>
      <c r="T21" s="78">
        <v>519</v>
      </c>
      <c r="U21" s="12">
        <v>512.3</v>
      </c>
      <c r="V21" s="79">
        <f t="shared" si="8"/>
        <v>0.9870905587668592</v>
      </c>
      <c r="W21" s="90">
        <v>28.7</v>
      </c>
      <c r="X21" s="12">
        <v>24.3</v>
      </c>
      <c r="Y21" s="72">
        <f t="shared" si="9"/>
        <v>0.8466898954703833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137.5</v>
      </c>
      <c r="C22" s="3">
        <f t="shared" si="12"/>
        <v>182</v>
      </c>
      <c r="D22" s="79">
        <f t="shared" si="0"/>
        <v>1.3236363636363637</v>
      </c>
      <c r="E22" s="10">
        <v>137.5</v>
      </c>
      <c r="F22" s="3">
        <v>182</v>
      </c>
      <c r="G22" s="72">
        <f t="shared" si="1"/>
        <v>1.3236363636363637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972</v>
      </c>
      <c r="C23" s="3">
        <f t="shared" si="12"/>
        <v>1244.2</v>
      </c>
      <c r="D23" s="79">
        <f t="shared" si="0"/>
        <v>1.2800411522633746</v>
      </c>
      <c r="E23" s="10">
        <v>208</v>
      </c>
      <c r="F23" s="3">
        <v>441.5</v>
      </c>
      <c r="G23" s="72">
        <f t="shared" si="1"/>
        <v>2.1225961538461537</v>
      </c>
      <c r="H23" s="9"/>
      <c r="I23" s="4"/>
      <c r="J23" s="79" t="e">
        <f>I23/H23</f>
        <v>#DIV/0!</v>
      </c>
      <c r="K23" s="10">
        <v>70</v>
      </c>
      <c r="L23" s="3">
        <v>40.6</v>
      </c>
      <c r="M23" s="72">
        <f>L23/K23</f>
        <v>0.5800000000000001</v>
      </c>
      <c r="N23" s="9">
        <v>220</v>
      </c>
      <c r="O23" s="3">
        <v>220.6</v>
      </c>
      <c r="P23" s="79">
        <f>O23/N23</f>
        <v>1.0027272727272727</v>
      </c>
      <c r="Q23" s="90">
        <v>262</v>
      </c>
      <c r="R23" s="12">
        <v>316</v>
      </c>
      <c r="S23" s="72">
        <f t="shared" si="7"/>
        <v>1.2061068702290076</v>
      </c>
      <c r="T23" s="78">
        <v>56</v>
      </c>
      <c r="U23" s="12">
        <v>69.3</v>
      </c>
      <c r="V23" s="79">
        <f t="shared" si="8"/>
        <v>1.2375</v>
      </c>
      <c r="W23" s="90">
        <v>65</v>
      </c>
      <c r="X23" s="12">
        <v>65</v>
      </c>
      <c r="Y23" s="72">
        <f>X23/W23</f>
        <v>1</v>
      </c>
      <c r="Z23" s="78">
        <v>91</v>
      </c>
      <c r="AA23" s="12">
        <v>91.2</v>
      </c>
      <c r="AB23" s="79">
        <f t="shared" si="4"/>
        <v>1.0021978021978022</v>
      </c>
    </row>
    <row r="24" spans="1:28" ht="30.75" customHeight="1">
      <c r="A24" s="20" t="s">
        <v>22</v>
      </c>
      <c r="B24" s="9">
        <f t="shared" si="12"/>
        <v>6340.4</v>
      </c>
      <c r="C24" s="3">
        <f t="shared" si="12"/>
        <v>8133.900000000001</v>
      </c>
      <c r="D24" s="79">
        <f t="shared" si="0"/>
        <v>1.2828685887325721</v>
      </c>
      <c r="E24" s="10">
        <v>4913</v>
      </c>
      <c r="F24" s="3">
        <v>5910.6</v>
      </c>
      <c r="G24" s="72">
        <f t="shared" si="1"/>
        <v>1.2030531243639324</v>
      </c>
      <c r="H24" s="9">
        <v>97.4</v>
      </c>
      <c r="I24" s="3">
        <v>97.3</v>
      </c>
      <c r="J24" s="79">
        <f>I24/H24</f>
        <v>0.9989733059548254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380</v>
      </c>
      <c r="X24" s="11">
        <v>443</v>
      </c>
      <c r="Y24" s="72">
        <f>X24/W24</f>
        <v>1.1657894736842105</v>
      </c>
      <c r="Z24" s="78">
        <v>950</v>
      </c>
      <c r="AA24" s="12">
        <v>1683</v>
      </c>
      <c r="AB24" s="79">
        <f t="shared" si="4"/>
        <v>1.7715789473684211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167.5</v>
      </c>
      <c r="C26" s="3">
        <f>F26+I26+L26+O26+R26+U26+X26+AA26</f>
        <v>265.6</v>
      </c>
      <c r="D26" s="79">
        <f t="shared" si="0"/>
        <v>1.5856716417910448</v>
      </c>
      <c r="E26" s="10">
        <v>167.5</v>
      </c>
      <c r="F26" s="3">
        <v>265.6</v>
      </c>
      <c r="G26" s="72">
        <f t="shared" si="1"/>
        <v>1.5856716417910448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8</v>
      </c>
      <c r="D27" s="79" t="e">
        <f t="shared" si="0"/>
        <v>#DIV/0!</v>
      </c>
      <c r="E27" s="10"/>
      <c r="F27" s="3">
        <v>8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70534.1</v>
      </c>
      <c r="C29" s="102">
        <f>C20+C9</f>
        <v>78434</v>
      </c>
      <c r="D29" s="103">
        <f>C29/B29</f>
        <v>1.1120011455452044</v>
      </c>
      <c r="E29" s="104">
        <f>SUM(E20+E9)</f>
        <v>41741.8</v>
      </c>
      <c r="F29" s="104">
        <f>SUM(F20+F9)</f>
        <v>46280.899999999994</v>
      </c>
      <c r="G29" s="103">
        <f t="shared" si="1"/>
        <v>1.108742315856048</v>
      </c>
      <c r="H29" s="104">
        <f>SUM(H20+H9)</f>
        <v>17773</v>
      </c>
      <c r="I29" s="104">
        <f>SUM(I20+I9)</f>
        <v>19006.800000000003</v>
      </c>
      <c r="J29" s="103">
        <f>I29/H29</f>
        <v>1.0694199065998988</v>
      </c>
      <c r="K29" s="104">
        <f>SUM(K20+K9)</f>
        <v>1490.6</v>
      </c>
      <c r="L29" s="104">
        <f>SUM(L20+L9)</f>
        <v>1499.8000000000002</v>
      </c>
      <c r="M29" s="103">
        <f>L29/K29</f>
        <v>1.0061720112706294</v>
      </c>
      <c r="N29" s="104">
        <f>SUM(N20+N9)</f>
        <v>1195.3</v>
      </c>
      <c r="O29" s="104">
        <f>SUM(O20+O9)</f>
        <v>1258.3</v>
      </c>
      <c r="P29" s="103">
        <f>O29/N29</f>
        <v>1.052706433531331</v>
      </c>
      <c r="Q29" s="104">
        <f>SUM(Q20+Q9)</f>
        <v>1771.3</v>
      </c>
      <c r="R29" s="104">
        <f>SUM(R20+R9)</f>
        <v>1966.1999999999998</v>
      </c>
      <c r="S29" s="103">
        <f>R29/Q29</f>
        <v>1.1100321797549821</v>
      </c>
      <c r="T29" s="104">
        <f>SUM(T20+T9)</f>
        <v>1904.8</v>
      </c>
      <c r="U29" s="104">
        <f>SUM(U20+U9)</f>
        <v>2305.8999999999996</v>
      </c>
      <c r="V29" s="103">
        <f>U29/T29</f>
        <v>1.210573288534229</v>
      </c>
      <c r="W29" s="104">
        <f>SUM(W20+W9)</f>
        <v>2432.7</v>
      </c>
      <c r="X29" s="104">
        <f>SUM(X20+X9)</f>
        <v>3033.9000000000005</v>
      </c>
      <c r="Y29" s="103">
        <f>X29/W29</f>
        <v>1.2471328153903074</v>
      </c>
      <c r="Z29" s="104">
        <f>SUM(Z20+Z9)</f>
        <v>2224.6</v>
      </c>
      <c r="AA29" s="104">
        <f>SUM(AA20+AA9)</f>
        <v>3082.2</v>
      </c>
      <c r="AB29" s="105">
        <f>AA29/Z29</f>
        <v>1.3855075069675447</v>
      </c>
    </row>
    <row r="34" ht="12.75">
      <c r="C34" t="s">
        <v>45</v>
      </c>
    </row>
    <row r="40" ht="12.75">
      <c r="E40" s="5"/>
    </row>
  </sheetData>
  <sheetProtection/>
  <mergeCells count="15"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8">
      <selection activeCell="C21" sqref="C21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1" t="s">
        <v>16</v>
      </c>
      <c r="E1" s="111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1" t="s">
        <v>4</v>
      </c>
      <c r="B3" s="111"/>
      <c r="C3" s="111"/>
      <c r="D3" s="111"/>
      <c r="E3" s="111"/>
    </row>
    <row r="4" spans="1:6" ht="39.75" customHeight="1">
      <c r="A4" s="111" t="s">
        <v>35</v>
      </c>
      <c r="B4" s="111"/>
      <c r="C4" s="111"/>
      <c r="D4" s="111"/>
      <c r="E4" s="111"/>
      <c r="F4" s="2"/>
    </row>
    <row r="5" spans="1:5" ht="17.25" customHeight="1">
      <c r="A5" s="111" t="s">
        <v>50</v>
      </c>
      <c r="B5" s="111"/>
      <c r="C5" s="111"/>
      <c r="D5" s="111"/>
      <c r="E5" s="111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2" t="s">
        <v>3</v>
      </c>
      <c r="E7" s="112"/>
    </row>
    <row r="8" spans="1:5" ht="85.5" customHeight="1" thickBot="1">
      <c r="A8" s="29" t="s">
        <v>0</v>
      </c>
      <c r="B8" s="30" t="s">
        <v>48</v>
      </c>
      <c r="C8" s="30" t="s">
        <v>49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58405.2</v>
      </c>
      <c r="C9" s="46">
        <f>SUM(C10:C19)</f>
        <v>63532</v>
      </c>
      <c r="D9" s="46">
        <f>C9-B9</f>
        <v>5126.800000000003</v>
      </c>
      <c r="E9" s="47">
        <f aca="true" t="shared" si="0" ref="E9:E29">C9/B9*100</f>
        <v>108.77798552183711</v>
      </c>
    </row>
    <row r="10" spans="1:5" ht="17.25" customHeight="1">
      <c r="A10" s="48" t="s">
        <v>6</v>
      </c>
      <c r="B10" s="35">
        <v>26031.2</v>
      </c>
      <c r="C10" s="35">
        <v>28780.8</v>
      </c>
      <c r="D10" s="35">
        <f aca="true" t="shared" si="1" ref="D10:D27">C10-B10</f>
        <v>2749.5999999999985</v>
      </c>
      <c r="E10" s="33">
        <f t="shared" si="0"/>
        <v>110.56270936414762</v>
      </c>
    </row>
    <row r="11" spans="1:5" ht="17.25" customHeight="1">
      <c r="A11" s="36" t="s">
        <v>39</v>
      </c>
      <c r="B11" s="32">
        <v>12627.4</v>
      </c>
      <c r="C11" s="32">
        <v>12561.8</v>
      </c>
      <c r="D11" s="32">
        <f t="shared" si="1"/>
        <v>-65.60000000000036</v>
      </c>
      <c r="E11" s="33">
        <f t="shared" si="0"/>
        <v>99.48049479702868</v>
      </c>
    </row>
    <row r="12" spans="1:5" ht="33" customHeight="1">
      <c r="A12" s="49" t="s">
        <v>43</v>
      </c>
      <c r="B12" s="32">
        <v>3875.6</v>
      </c>
      <c r="C12" s="32">
        <v>4781.4</v>
      </c>
      <c r="D12" s="32">
        <f t="shared" si="1"/>
        <v>905.7999999999997</v>
      </c>
      <c r="E12" s="33">
        <f t="shared" si="0"/>
        <v>123.37186500154813</v>
      </c>
    </row>
    <row r="13" spans="1:5" ht="38.25" customHeight="1">
      <c r="A13" s="49" t="s">
        <v>7</v>
      </c>
      <c r="B13" s="32">
        <v>2600</v>
      </c>
      <c r="C13" s="32">
        <v>2787</v>
      </c>
      <c r="D13" s="32">
        <f t="shared" si="1"/>
        <v>187</v>
      </c>
      <c r="E13" s="33">
        <f t="shared" si="0"/>
        <v>107.1923076923077</v>
      </c>
    </row>
    <row r="14" spans="1:5" ht="36.75" customHeight="1">
      <c r="A14" s="49" t="s">
        <v>40</v>
      </c>
      <c r="B14" s="32">
        <v>432</v>
      </c>
      <c r="C14" s="32">
        <v>506.9</v>
      </c>
      <c r="D14" s="32">
        <f>C14-B14</f>
        <v>74.89999999999998</v>
      </c>
      <c r="E14" s="33">
        <f t="shared" si="0"/>
        <v>117.33796296296295</v>
      </c>
    </row>
    <row r="15" spans="1:5" ht="23.25" customHeight="1">
      <c r="A15" s="49" t="s">
        <v>11</v>
      </c>
      <c r="B15" s="32">
        <v>1674</v>
      </c>
      <c r="C15" s="32">
        <v>2149.6</v>
      </c>
      <c r="D15" s="32">
        <f>C15-B15</f>
        <v>475.5999999999999</v>
      </c>
      <c r="E15" s="33">
        <f>C15/B15*100</f>
        <v>128.4109916367981</v>
      </c>
    </row>
    <row r="16" spans="1:5" ht="17.25" customHeight="1">
      <c r="A16" s="36" t="s">
        <v>9</v>
      </c>
      <c r="B16" s="32">
        <v>846.8</v>
      </c>
      <c r="C16" s="32">
        <v>920.9</v>
      </c>
      <c r="D16" s="32">
        <f t="shared" si="1"/>
        <v>74.10000000000002</v>
      </c>
      <c r="E16" s="33">
        <f t="shared" si="0"/>
        <v>108.75059045819557</v>
      </c>
    </row>
    <row r="17" spans="1:5" ht="17.25" customHeight="1">
      <c r="A17" s="36" t="s">
        <v>42</v>
      </c>
      <c r="B17" s="32">
        <v>9218.2</v>
      </c>
      <c r="C17" s="32">
        <v>9862.1</v>
      </c>
      <c r="D17" s="32">
        <f t="shared" si="1"/>
        <v>643.8999999999996</v>
      </c>
      <c r="E17" s="33">
        <f t="shared" si="0"/>
        <v>106.98509470395521</v>
      </c>
    </row>
    <row r="18" spans="1:5" ht="17.25" customHeight="1">
      <c r="A18" s="49" t="s">
        <v>8</v>
      </c>
      <c r="B18" s="32">
        <v>1100</v>
      </c>
      <c r="C18" s="38">
        <v>1181.5</v>
      </c>
      <c r="D18" s="32">
        <f t="shared" si="1"/>
        <v>81.5</v>
      </c>
      <c r="E18" s="33">
        <f t="shared" si="0"/>
        <v>107.40909090909089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12128.9</v>
      </c>
      <c r="C20" s="52">
        <f>SUM(C21:C27)</f>
        <v>14902</v>
      </c>
      <c r="D20" s="46">
        <f t="shared" si="1"/>
        <v>2773.1000000000004</v>
      </c>
      <c r="E20" s="47">
        <f t="shared" si="0"/>
        <v>122.8635737783311</v>
      </c>
    </row>
    <row r="21" spans="1:5" ht="54" customHeight="1">
      <c r="A21" s="53" t="s">
        <v>20</v>
      </c>
      <c r="B21" s="35">
        <v>4511.5</v>
      </c>
      <c r="C21" s="35">
        <v>5068.3</v>
      </c>
      <c r="D21" s="40">
        <f t="shared" si="1"/>
        <v>556.8000000000002</v>
      </c>
      <c r="E21" s="54">
        <f t="shared" si="0"/>
        <v>112.34179319516791</v>
      </c>
    </row>
    <row r="22" spans="1:5" ht="34.5" customHeight="1">
      <c r="A22" s="49" t="s">
        <v>12</v>
      </c>
      <c r="B22" s="32">
        <v>137.5</v>
      </c>
      <c r="C22" s="32">
        <v>182</v>
      </c>
      <c r="D22" s="32">
        <f t="shared" si="1"/>
        <v>44.5</v>
      </c>
      <c r="E22" s="33">
        <f t="shared" si="0"/>
        <v>132.36363636363637</v>
      </c>
    </row>
    <row r="23" spans="1:5" ht="36.75" customHeight="1">
      <c r="A23" s="49" t="s">
        <v>21</v>
      </c>
      <c r="B23" s="32">
        <v>972</v>
      </c>
      <c r="C23" s="32">
        <v>1244.2</v>
      </c>
      <c r="D23" s="32">
        <f t="shared" si="1"/>
        <v>272.20000000000005</v>
      </c>
      <c r="E23" s="33">
        <f t="shared" si="0"/>
        <v>128.00411522633746</v>
      </c>
    </row>
    <row r="24" spans="1:5" ht="36" customHeight="1">
      <c r="A24" s="49" t="s">
        <v>22</v>
      </c>
      <c r="B24" s="32">
        <v>6340.4</v>
      </c>
      <c r="C24" s="38">
        <v>8133.9</v>
      </c>
      <c r="D24" s="32">
        <f t="shared" si="1"/>
        <v>1793.5</v>
      </c>
      <c r="E24" s="33">
        <f t="shared" si="0"/>
        <v>128.28685887325722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167.5</v>
      </c>
      <c r="C26" s="32">
        <v>265.6</v>
      </c>
      <c r="D26" s="32">
        <f t="shared" si="1"/>
        <v>98.10000000000002</v>
      </c>
      <c r="E26" s="33">
        <f t="shared" si="0"/>
        <v>158.56716417910448</v>
      </c>
    </row>
    <row r="27" spans="1:5" ht="18" customHeight="1">
      <c r="A27" s="49" t="s">
        <v>25</v>
      </c>
      <c r="B27" s="32"/>
      <c r="C27" s="38">
        <v>8</v>
      </c>
      <c r="D27" s="32">
        <f t="shared" si="1"/>
        <v>8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22.5" customHeight="1" thickBot="1">
      <c r="A29" s="45" t="s">
        <v>41</v>
      </c>
      <c r="B29" s="108">
        <f>SUM(B20+B9)</f>
        <v>70534.09999999999</v>
      </c>
      <c r="C29" s="109">
        <f>SUM(C20+C9)</f>
        <v>78434</v>
      </c>
      <c r="D29" s="109">
        <f>C29-B29</f>
        <v>7899.900000000009</v>
      </c>
      <c r="E29" s="110">
        <f t="shared" si="0"/>
        <v>111.20011455452045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cp:lastPrinted>2020-12-31T09:47:24Z</cp:lastPrinted>
  <dcterms:created xsi:type="dcterms:W3CDTF">1996-10-08T23:32:33Z</dcterms:created>
  <dcterms:modified xsi:type="dcterms:W3CDTF">2021-01-21T08:08:54Z</dcterms:modified>
  <cp:category/>
  <cp:version/>
  <cp:contentType/>
  <cp:contentStatus/>
</cp:coreProperties>
</file>