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<sst xmlns="http://schemas.openxmlformats.org/spreadsheetml/2006/main" count="125" uniqueCount="55">
  <si>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</si>
  <si>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</si>
  <si>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</si>
  <si>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</si>
  <si>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</si>
  <si>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</si>
  <si>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</si>
  <si>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</si>
  <si>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</si>
  <si>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</si>
  <si>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</si>
  <si>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</si>
  <si>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</si>
  <si>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</si>
  <si>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</si>
  <si>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</si>
  <si>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</si>
  <si>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</si>
  <si>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</si>
  <si>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</si>
  <si>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</si>
  <si>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</si>
  <si>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</si>
  <si>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</si>
  <si>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</si>
  <si>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</si>
  <si>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</si>
  <si>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</si>
  <si>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</si>
  <si>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</si>
  <si>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</si>
  <si>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</si>
  <si>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</si>
  <si>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</si>
  <si>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</si>
  <si>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</si>
  <si>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</si>
  <si>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</si>
  <si>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</si>
  <si>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</si>
  <si>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</si>
  <si>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</si>
  <si>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</si>
  <si>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</si>
  <si>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</si>
  <si>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</si>
  <si>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июль  2020 года</t>
  </si>
  <si>
    <t xml:space="preserve"> план на январь - июль  2020 года</t>
  </si>
  <si>
    <t>факт за январь - июль   2020 года</t>
  </si>
  <si>
    <t>за январь-июль  2020 года</t>
  </si>
  <si>
    <t xml:space="preserve"> план на январь-июль  2020 года</t>
  </si>
  <si>
    <t>факт за январь-июль  2020 года</t>
  </si>
  <si>
    <t>за  январь-июль  2019 - 2020 года</t>
  </si>
  <si>
    <t>факт за январь - июль  2019 года</t>
  </si>
  <si>
    <t>факт за январь - июль 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</si>
</sst>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9" fontId="2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8" t="s">
        <v>26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36</v>
      </c>
      <c r="B4" s="108"/>
      <c r="C4" s="108"/>
      <c r="D4" s="108"/>
      <c r="E4" s="108"/>
      <c r="F4" s="2"/>
    </row>
    <row r="5" spans="1:5" ht="17.25" customHeight="1">
      <c r="A5" s="108" t="s">
        <v>52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53</v>
      </c>
      <c r="C8" s="30" t="s">
        <v>54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32833.299999999996</v>
      </c>
      <c r="C9" s="46">
        <f>SUM(C10:C19)</f>
        <v>33841.299999999996</v>
      </c>
      <c r="D9" s="46">
        <f>C9-B9</f>
        <v>1008</v>
      </c>
      <c r="E9" s="47">
        <f aca="true" t="shared" si="0" ref="E9:E31">C9/B9*100</f>
        <v>103.0700538782273</v>
      </c>
    </row>
    <row r="10" spans="1:5" ht="17.25" customHeight="1">
      <c r="A10" s="58" t="s">
        <v>6</v>
      </c>
      <c r="B10" s="35">
        <v>13735.7</v>
      </c>
      <c r="C10" s="35">
        <v>16049.4</v>
      </c>
      <c r="D10" s="35">
        <f aca="true" t="shared" si="1" ref="D10:D27">C10-B10</f>
        <v>2313.699999999999</v>
      </c>
      <c r="E10" s="33">
        <f t="shared" si="0"/>
        <v>116.84442729529619</v>
      </c>
    </row>
    <row r="11" spans="1:5" ht="17.25" customHeight="1">
      <c r="A11" s="34" t="s">
        <v>39</v>
      </c>
      <c r="B11" s="32">
        <v>7671.4</v>
      </c>
      <c r="C11" s="32">
        <v>6791.7</v>
      </c>
      <c r="D11" s="32">
        <f t="shared" si="1"/>
        <v>-879.6999999999998</v>
      </c>
      <c r="E11" s="33">
        <f t="shared" si="0"/>
        <v>88.53273196548218</v>
      </c>
    </row>
    <row r="12" spans="1:5" ht="34.5" customHeight="1">
      <c r="A12" s="49" t="s">
        <v>43</v>
      </c>
      <c r="B12" s="32">
        <v>2838.7</v>
      </c>
      <c r="C12" s="32">
        <v>3288.1</v>
      </c>
      <c r="D12" s="32">
        <f t="shared" si="1"/>
        <v>449.4000000000001</v>
      </c>
      <c r="E12" s="33">
        <f t="shared" si="0"/>
        <v>115.8311903336034</v>
      </c>
    </row>
    <row r="13" spans="1:8" ht="39" customHeight="1">
      <c r="A13" s="37" t="s">
        <v>7</v>
      </c>
      <c r="B13" s="32">
        <v>1955.1</v>
      </c>
      <c r="C13" s="32">
        <v>1890</v>
      </c>
      <c r="D13" s="32">
        <f t="shared" si="1"/>
        <v>-65.09999999999991</v>
      </c>
      <c r="E13" s="33">
        <f t="shared" si="0"/>
        <v>96.6702470461869</v>
      </c>
      <c r="H13" t="s">
        <v>45</v>
      </c>
    </row>
    <row r="14" spans="1:8" ht="42" customHeight="1">
      <c r="A14" s="37" t="s">
        <v>40</v>
      </c>
      <c r="B14" s="32">
        <v>263.4</v>
      </c>
      <c r="C14" s="32">
        <v>322.8</v>
      </c>
      <c r="D14" s="32">
        <f t="shared" si="1"/>
        <v>59.400000000000034</v>
      </c>
      <c r="E14" s="33">
        <f t="shared" si="0"/>
        <v>122.55125284738043</v>
      </c>
      <c r="H14" s="106"/>
    </row>
    <row r="15" spans="1:5" ht="21" customHeight="1">
      <c r="A15" s="37" t="s">
        <v>11</v>
      </c>
      <c r="B15" s="32">
        <v>1680.3</v>
      </c>
      <c r="C15" s="32">
        <v>1610.7</v>
      </c>
      <c r="D15" s="32">
        <f t="shared" si="1"/>
        <v>-69.59999999999991</v>
      </c>
      <c r="E15" s="33">
        <f t="shared" si="0"/>
        <v>95.8578825209784</v>
      </c>
    </row>
    <row r="16" spans="1:5" ht="17.25" customHeight="1">
      <c r="A16" s="34" t="s">
        <v>9</v>
      </c>
      <c r="B16" s="32">
        <v>146.6</v>
      </c>
      <c r="C16" s="32">
        <v>-99.3</v>
      </c>
      <c r="D16" s="32">
        <f t="shared" si="1"/>
        <v>-245.89999999999998</v>
      </c>
      <c r="E16" s="33">
        <f t="shared" si="0"/>
        <v>-67.73533424283765</v>
      </c>
    </row>
    <row r="17" spans="1:5" ht="17.25" customHeight="1">
      <c r="A17" s="34" t="s">
        <v>42</v>
      </c>
      <c r="B17" s="32">
        <v>3947.1</v>
      </c>
      <c r="C17" s="32">
        <v>3372</v>
      </c>
      <c r="D17" s="32">
        <f t="shared" si="1"/>
        <v>-575.0999999999999</v>
      </c>
      <c r="E17" s="33">
        <f t="shared" si="0"/>
        <v>85.42980922702745</v>
      </c>
    </row>
    <row r="18" spans="1:5" ht="17.25" customHeight="1">
      <c r="A18" s="37" t="s">
        <v>8</v>
      </c>
      <c r="B18" s="38">
        <v>595</v>
      </c>
      <c r="C18" s="38">
        <v>615.9</v>
      </c>
      <c r="D18" s="32">
        <f t="shared" si="1"/>
        <v>20.899999999999977</v>
      </c>
      <c r="E18" s="33">
        <f t="shared" si="0"/>
        <v>103.5126050420168</v>
      </c>
    </row>
    <row r="19" spans="1:5" ht="17.25" customHeight="1" thickBot="1">
      <c r="A19" s="60" t="s">
        <v>13</v>
      </c>
      <c r="B19" s="44"/>
      <c r="C19" s="39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5307.599999999999</v>
      </c>
      <c r="C20" s="46">
        <f>SUM(C21:C27)</f>
        <v>9442.7</v>
      </c>
      <c r="D20" s="46">
        <f t="shared" si="1"/>
        <v>4135.100000000001</v>
      </c>
      <c r="E20" s="47">
        <f t="shared" si="0"/>
        <v>177.90903609917856</v>
      </c>
    </row>
    <row r="21" spans="1:9" ht="56.25" customHeight="1">
      <c r="A21" s="62" t="s">
        <v>20</v>
      </c>
      <c r="B21" s="35">
        <v>1836.8</v>
      </c>
      <c r="C21" s="35">
        <v>2690.3</v>
      </c>
      <c r="D21" s="35">
        <f t="shared" si="1"/>
        <v>853.5000000000002</v>
      </c>
      <c r="E21" s="33">
        <f t="shared" si="0"/>
        <v>146.466681184669</v>
      </c>
      <c r="I21" s="8"/>
    </row>
    <row r="22" spans="1:5" ht="31.5" customHeight="1">
      <c r="A22" s="37" t="s">
        <v>12</v>
      </c>
      <c r="B22" s="32">
        <v>146.8</v>
      </c>
      <c r="C22" s="32">
        <v>119.8</v>
      </c>
      <c r="D22" s="32">
        <f t="shared" si="1"/>
        <v>-27.000000000000014</v>
      </c>
      <c r="E22" s="33">
        <f t="shared" si="0"/>
        <v>81.6076294277929</v>
      </c>
    </row>
    <row r="23" spans="1:5" ht="36.75" customHeight="1">
      <c r="A23" s="37" t="s">
        <v>21</v>
      </c>
      <c r="B23" s="32">
        <v>1832.7</v>
      </c>
      <c r="C23" s="32">
        <v>723.3</v>
      </c>
      <c r="D23" s="32">
        <f t="shared" si="1"/>
        <v>-1109.4</v>
      </c>
      <c r="E23" s="33">
        <f t="shared" si="0"/>
        <v>39.46636110656408</v>
      </c>
    </row>
    <row r="24" spans="1:5" ht="36" customHeight="1">
      <c r="A24" s="37" t="s">
        <v>22</v>
      </c>
      <c r="B24" s="38">
        <v>526.4</v>
      </c>
      <c r="C24" s="38">
        <v>5721.7</v>
      </c>
      <c r="D24" s="32">
        <f t="shared" si="1"/>
        <v>5195.3</v>
      </c>
      <c r="E24" s="33">
        <f t="shared" si="0"/>
        <v>1086.9490881458967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452.7</v>
      </c>
      <c r="C26" s="32">
        <v>187.6</v>
      </c>
      <c r="D26" s="32">
        <f t="shared" si="1"/>
        <v>-265.1</v>
      </c>
      <c r="E26" s="33">
        <f t="shared" si="0"/>
        <v>41.44024740446211</v>
      </c>
    </row>
    <row r="27" spans="1:5" ht="18" customHeight="1">
      <c r="A27" s="37" t="s">
        <v>25</v>
      </c>
      <c r="B27" s="38">
        <v>512.2</v>
      </c>
      <c r="C27" s="38"/>
      <c r="D27" s="32">
        <f t="shared" si="1"/>
        <v>-512.2</v>
      </c>
      <c r="E27" s="33">
        <f t="shared" si="0"/>
        <v>0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38140.899999999994</v>
      </c>
      <c r="C31" s="46">
        <f>C9+C20</f>
        <v>43284</v>
      </c>
      <c r="D31" s="46">
        <f>D9+D20</f>
        <v>5143.100000000001</v>
      </c>
      <c r="E31" s="47">
        <f t="shared" si="0"/>
        <v>113.48447467154683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B21" sqref="AB21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16.5" customHeight="1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7.25" customHeight="1">
      <c r="A3" s="110" t="s">
        <v>46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7" t="s">
        <v>3</v>
      </c>
      <c r="AB5" s="127"/>
    </row>
    <row r="6" spans="1:28" ht="15.75" customHeight="1" thickBot="1">
      <c r="A6" s="111" t="s">
        <v>0</v>
      </c>
      <c r="B6" s="114" t="s">
        <v>14</v>
      </c>
      <c r="C6" s="115"/>
      <c r="D6" s="116"/>
      <c r="E6" s="120" t="s">
        <v>2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</row>
    <row r="7" spans="1:28" ht="37.5" customHeight="1" thickBot="1">
      <c r="A7" s="125"/>
      <c r="B7" s="117"/>
      <c r="C7" s="118"/>
      <c r="D7" s="119"/>
      <c r="E7" s="112" t="s">
        <v>15</v>
      </c>
      <c r="F7" s="112"/>
      <c r="G7" s="113"/>
      <c r="H7" s="111" t="s">
        <v>28</v>
      </c>
      <c r="I7" s="112"/>
      <c r="J7" s="113"/>
      <c r="K7" s="122" t="s">
        <v>29</v>
      </c>
      <c r="L7" s="123"/>
      <c r="M7" s="124"/>
      <c r="N7" s="111" t="s">
        <v>30</v>
      </c>
      <c r="O7" s="112"/>
      <c r="P7" s="113"/>
      <c r="Q7" s="111" t="s">
        <v>31</v>
      </c>
      <c r="R7" s="112"/>
      <c r="S7" s="113"/>
      <c r="T7" s="111" t="s">
        <v>32</v>
      </c>
      <c r="U7" s="112"/>
      <c r="V7" s="113"/>
      <c r="W7" s="111" t="s">
        <v>33</v>
      </c>
      <c r="X7" s="112"/>
      <c r="Y7" s="113"/>
      <c r="Z7" s="122" t="s">
        <v>34</v>
      </c>
      <c r="AA7" s="123"/>
      <c r="AB7" s="124"/>
    </row>
    <row r="8" spans="1:28" ht="72" customHeight="1" thickBot="1">
      <c r="A8" s="126"/>
      <c r="B8" s="70" t="s">
        <v>47</v>
      </c>
      <c r="C8" s="14" t="s">
        <v>48</v>
      </c>
      <c r="D8" s="14" t="s">
        <v>1</v>
      </c>
      <c r="E8" s="70" t="s">
        <v>47</v>
      </c>
      <c r="F8" s="14" t="s">
        <v>48</v>
      </c>
      <c r="G8" s="14" t="s">
        <v>1</v>
      </c>
      <c r="H8" s="70" t="s">
        <v>47</v>
      </c>
      <c r="I8" s="14" t="s">
        <v>48</v>
      </c>
      <c r="J8" s="14" t="s">
        <v>1</v>
      </c>
      <c r="K8" s="70" t="s">
        <v>47</v>
      </c>
      <c r="L8" s="14" t="s">
        <v>48</v>
      </c>
      <c r="M8" s="14" t="s">
        <v>1</v>
      </c>
      <c r="N8" s="70" t="s">
        <v>47</v>
      </c>
      <c r="O8" s="14" t="s">
        <v>48</v>
      </c>
      <c r="P8" s="14" t="s">
        <v>1</v>
      </c>
      <c r="Q8" s="70" t="s">
        <v>47</v>
      </c>
      <c r="R8" s="14" t="s">
        <v>48</v>
      </c>
      <c r="S8" s="14" t="s">
        <v>1</v>
      </c>
      <c r="T8" s="70" t="s">
        <v>47</v>
      </c>
      <c r="U8" s="14" t="s">
        <v>48</v>
      </c>
      <c r="V8" s="14" t="s">
        <v>1</v>
      </c>
      <c r="W8" s="70" t="s">
        <v>47</v>
      </c>
      <c r="X8" s="14" t="s">
        <v>48</v>
      </c>
      <c r="Y8" s="14" t="s">
        <v>1</v>
      </c>
      <c r="Z8" s="70" t="s">
        <v>47</v>
      </c>
      <c r="AA8" s="14" t="s">
        <v>48</v>
      </c>
      <c r="AB8" s="14" t="s">
        <v>1</v>
      </c>
    </row>
    <row r="9" spans="1:28" ht="22.5" customHeight="1">
      <c r="A9" s="18" t="s">
        <v>17</v>
      </c>
      <c r="B9" s="75">
        <f>E9+H9+K9+N9+Q9+T9+W9+Z9</f>
        <v>32695.700000000008</v>
      </c>
      <c r="C9" s="76">
        <f>F9+I9+L9+O9+R9+U9+X9+AA9</f>
        <v>33841.299999999996</v>
      </c>
      <c r="D9" s="77">
        <f aca="true" t="shared" si="0" ref="D9:D27">C9/B9</f>
        <v>1.0350382466195858</v>
      </c>
      <c r="E9" s="68">
        <f>SUM(E10:E19)</f>
        <v>21059.300000000003</v>
      </c>
      <c r="F9" s="69">
        <f>SUM(F10:F19)</f>
        <v>21760.299999999996</v>
      </c>
      <c r="G9" s="71">
        <f aca="true" t="shared" si="1" ref="G9:G29">F9/E9</f>
        <v>1.0332869563565736</v>
      </c>
      <c r="H9" s="75">
        <f>SUM(H10:H19)</f>
        <v>8248.5</v>
      </c>
      <c r="I9" s="76">
        <f>SUM(I10:I19)</f>
        <v>8548.6</v>
      </c>
      <c r="J9" s="77">
        <f aca="true" t="shared" si="2" ref="J9:J15">I9/H9</f>
        <v>1.0363823725525854</v>
      </c>
      <c r="K9" s="68">
        <f>SUM(K10:K19)</f>
        <v>390.7</v>
      </c>
      <c r="L9" s="69">
        <f>SUM(L10:L19)</f>
        <v>418.90000000000003</v>
      </c>
      <c r="M9" s="71">
        <f aca="true" t="shared" si="3" ref="M9:M18">L9/K9</f>
        <v>1.072178141796775</v>
      </c>
      <c r="N9" s="75">
        <f>SUM(N10:N19)</f>
        <v>346.4</v>
      </c>
      <c r="O9" s="76">
        <f>SUM(O10:O19)</f>
        <v>368.90000000000003</v>
      </c>
      <c r="P9" s="77">
        <f>O9/N9</f>
        <v>1.0649538106235568</v>
      </c>
      <c r="Q9" s="68">
        <f>SUM(Q10:Q19)</f>
        <v>583.4</v>
      </c>
      <c r="R9" s="69">
        <f>SUM(R10:R19)</f>
        <v>586.9999999999999</v>
      </c>
      <c r="S9" s="71">
        <f>R9/Q9</f>
        <v>1.0061707233459032</v>
      </c>
      <c r="T9" s="75">
        <f>SUM(T10:T19)</f>
        <v>841.1999999999999</v>
      </c>
      <c r="U9" s="76">
        <f>SUM(U10:U19)</f>
        <v>899.9000000000001</v>
      </c>
      <c r="V9" s="77">
        <f>U9/T9</f>
        <v>1.0697812648597245</v>
      </c>
      <c r="W9" s="68">
        <f>SUM(W10:W19)</f>
        <v>762.2</v>
      </c>
      <c r="X9" s="69">
        <f>SUM(X10:X19)</f>
        <v>761.2</v>
      </c>
      <c r="Y9" s="71">
        <f>X9/W9</f>
        <v>0.9986880083967462</v>
      </c>
      <c r="Z9" s="75">
        <f>SUM(Z10:Z19)</f>
        <v>464</v>
      </c>
      <c r="AA9" s="76">
        <f>SUM(AA10:AA19)</f>
        <v>496.50000000000006</v>
      </c>
      <c r="AB9" s="77">
        <f aca="true" t="shared" si="4" ref="AB9:AB24">AA9/Z9</f>
        <v>1.070043103448276</v>
      </c>
    </row>
    <row r="10" spans="1:28" ht="17.25" customHeight="1">
      <c r="A10" s="19" t="s">
        <v>6</v>
      </c>
      <c r="B10" s="9">
        <f>E10+H10+K10+N10+Q10+T10+W10+Z10</f>
        <v>15539.500000000002</v>
      </c>
      <c r="C10" s="3">
        <f aca="true" t="shared" si="5" ref="C10:C19">F10+I10+L10+O10+R10+U10+X10+AA10</f>
        <v>16049.399999999998</v>
      </c>
      <c r="D10" s="79">
        <f t="shared" si="0"/>
        <v>1.0328131535763696</v>
      </c>
      <c r="E10" s="3">
        <v>8921.1</v>
      </c>
      <c r="F10" s="3">
        <v>9141.2</v>
      </c>
      <c r="G10" s="72">
        <f t="shared" si="1"/>
        <v>1.024671845400231</v>
      </c>
      <c r="H10" s="9">
        <v>5610.9</v>
      </c>
      <c r="I10" s="3">
        <v>5931.3</v>
      </c>
      <c r="J10" s="79">
        <f t="shared" si="2"/>
        <v>1.0571031385339251</v>
      </c>
      <c r="K10" s="10">
        <v>245.2</v>
      </c>
      <c r="L10" s="3">
        <v>243.3</v>
      </c>
      <c r="M10" s="72">
        <f t="shared" si="3"/>
        <v>0.9922512234910278</v>
      </c>
      <c r="N10" s="9">
        <v>84.9</v>
      </c>
      <c r="O10" s="3">
        <v>86.3</v>
      </c>
      <c r="P10" s="79">
        <f>O10/N10</f>
        <v>1.0164899882214369</v>
      </c>
      <c r="Q10" s="90">
        <v>130</v>
      </c>
      <c r="R10" s="12">
        <v>134.9</v>
      </c>
      <c r="S10" s="72">
        <f>R10/Q10</f>
        <v>1.0376923076923077</v>
      </c>
      <c r="T10" s="78">
        <v>159.7</v>
      </c>
      <c r="U10" s="12">
        <v>155.9</v>
      </c>
      <c r="V10" s="79">
        <f>U10/T10</f>
        <v>0.9762053850970571</v>
      </c>
      <c r="W10" s="90">
        <v>153</v>
      </c>
      <c r="X10" s="12">
        <v>104.4</v>
      </c>
      <c r="Y10" s="72">
        <f>X10/W10</f>
        <v>0.6823529411764706</v>
      </c>
      <c r="Z10" s="78">
        <v>234.7</v>
      </c>
      <c r="AA10" s="12">
        <v>252.1</v>
      </c>
      <c r="AB10" s="79">
        <f t="shared" si="4"/>
        <v>1.074137196420963</v>
      </c>
    </row>
    <row r="11" spans="1:28" ht="17.25" customHeight="1">
      <c r="A11" s="19" t="s">
        <v>39</v>
      </c>
      <c r="B11" s="9">
        <f>E11+H11+K11+N11+Q11+T11+W11+Z11</f>
        <v>7134</v>
      </c>
      <c r="C11" s="3">
        <f>F11+I11+L11+O11+R11+U11+X11+AA11</f>
        <v>6791.700000000001</v>
      </c>
      <c r="D11" s="79">
        <f t="shared" si="0"/>
        <v>0.9520185029436502</v>
      </c>
      <c r="E11" s="3">
        <v>5650</v>
      </c>
      <c r="F11" s="3">
        <v>5423.8</v>
      </c>
      <c r="G11" s="72">
        <f t="shared" si="1"/>
        <v>0.9599646017699115</v>
      </c>
      <c r="H11" s="1">
        <v>1484</v>
      </c>
      <c r="I11" s="3">
        <v>1367.9</v>
      </c>
      <c r="J11" s="79">
        <f t="shared" si="2"/>
        <v>0.9217654986522912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0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2856.8</v>
      </c>
      <c r="C12" s="3">
        <f>F12+I12+L12+O12+R12+U12+X12+AA12</f>
        <v>3288.1</v>
      </c>
      <c r="D12" s="79">
        <f t="shared" si="0"/>
        <v>1.1509731167740127</v>
      </c>
      <c r="E12" s="3">
        <v>2856.8</v>
      </c>
      <c r="F12" s="3">
        <v>3288.1</v>
      </c>
      <c r="G12" s="72">
        <f t="shared" si="1"/>
        <v>1.1509731167740127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1824</v>
      </c>
      <c r="C13" s="3">
        <f t="shared" si="5"/>
        <v>1890</v>
      </c>
      <c r="D13" s="79">
        <f t="shared" si="0"/>
        <v>1.0361842105263157</v>
      </c>
      <c r="E13" s="3">
        <v>1824</v>
      </c>
      <c r="F13" s="3">
        <v>1890</v>
      </c>
      <c r="G13" s="72">
        <f t="shared" si="1"/>
        <v>1.0361842105263157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254.5</v>
      </c>
      <c r="C14" s="3">
        <f t="shared" si="5"/>
        <v>322.8</v>
      </c>
      <c r="D14" s="79">
        <f t="shared" si="0"/>
        <v>1.268369351669941</v>
      </c>
      <c r="E14" s="3">
        <v>254.5</v>
      </c>
      <c r="F14" s="3">
        <v>322.8</v>
      </c>
      <c r="G14" s="72">
        <f t="shared" si="1"/>
        <v>1.268369351669941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1436.6000000000001</v>
      </c>
      <c r="C15" s="3">
        <f>F15+I15+L15+O15+R15+U15+X15+AA15</f>
        <v>1610.7</v>
      </c>
      <c r="D15" s="79">
        <f>C15/B15</f>
        <v>1.1211889182792705</v>
      </c>
      <c r="E15" s="3">
        <v>959.2</v>
      </c>
      <c r="F15" s="3">
        <v>1081.8</v>
      </c>
      <c r="G15" s="72">
        <f t="shared" si="1"/>
        <v>1.1278148457047539</v>
      </c>
      <c r="H15" s="1">
        <v>115.6</v>
      </c>
      <c r="I15" s="4">
        <v>114.2</v>
      </c>
      <c r="J15" s="79">
        <f t="shared" si="2"/>
        <v>0.9878892733564014</v>
      </c>
      <c r="K15" s="99"/>
      <c r="L15" s="3"/>
      <c r="M15" s="72"/>
      <c r="N15" s="9"/>
      <c r="O15" s="4"/>
      <c r="P15" s="94"/>
      <c r="Q15" s="90">
        <v>19.4</v>
      </c>
      <c r="R15" s="11">
        <v>21.7</v>
      </c>
      <c r="S15" s="72">
        <f>R15/Q15</f>
        <v>1.1185567010309279</v>
      </c>
      <c r="T15" s="78">
        <v>24.4</v>
      </c>
      <c r="U15" s="12">
        <v>63.2</v>
      </c>
      <c r="V15" s="79">
        <f>U15/T15</f>
        <v>2.5901639344262297</v>
      </c>
      <c r="W15" s="90">
        <v>122.2</v>
      </c>
      <c r="X15" s="11">
        <v>104.8</v>
      </c>
      <c r="Y15" s="72">
        <f>X15/W15</f>
        <v>0.8576104746317512</v>
      </c>
      <c r="Z15" s="78">
        <v>195.8</v>
      </c>
      <c r="AA15" s="11">
        <v>225</v>
      </c>
      <c r="AB15" s="79">
        <f t="shared" si="4"/>
        <v>1.149131767109295</v>
      </c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-99.30000000000001</v>
      </c>
      <c r="D16" s="79">
        <f t="shared" si="0"/>
        <v>-22.06666666666667</v>
      </c>
      <c r="E16" s="3"/>
      <c r="F16" s="3"/>
      <c r="G16" s="72"/>
      <c r="H16" s="9">
        <v>3</v>
      </c>
      <c r="I16" s="3">
        <v>-125.9</v>
      </c>
      <c r="J16" s="79">
        <f aca="true" t="shared" si="10" ref="J16:J21">I16/H16</f>
        <v>-41.96666666666667</v>
      </c>
      <c r="K16" s="10"/>
      <c r="L16" s="3">
        <v>9.3</v>
      </c>
      <c r="M16" s="72" t="e">
        <f t="shared" si="3"/>
        <v>#DIV/0!</v>
      </c>
      <c r="N16" s="1">
        <v>0.3</v>
      </c>
      <c r="O16" s="3">
        <v>6</v>
      </c>
      <c r="P16" s="79">
        <f aca="true" t="shared" si="11" ref="P16:P21">O16/N16</f>
        <v>20</v>
      </c>
      <c r="Q16" s="90"/>
      <c r="R16" s="12">
        <v>4.2</v>
      </c>
      <c r="S16" s="72" t="e">
        <f t="shared" si="7"/>
        <v>#DIV/0!</v>
      </c>
      <c r="T16" s="78">
        <v>0.7</v>
      </c>
      <c r="U16" s="12">
        <v>6.2</v>
      </c>
      <c r="V16" s="79">
        <f t="shared" si="8"/>
        <v>8.857142857142858</v>
      </c>
      <c r="W16" s="90"/>
      <c r="X16" s="11">
        <v>0.8</v>
      </c>
      <c r="Y16" s="72" t="e">
        <f t="shared" si="9"/>
        <v>#DIV/0!</v>
      </c>
      <c r="Z16" s="78">
        <v>0.5</v>
      </c>
      <c r="AA16" s="12">
        <v>0.1</v>
      </c>
      <c r="AB16" s="79">
        <f t="shared" si="4"/>
        <v>0.2</v>
      </c>
    </row>
    <row r="17" spans="1:28" ht="17.25" customHeight="1">
      <c r="A17" s="19" t="s">
        <v>19</v>
      </c>
      <c r="B17" s="9">
        <f t="shared" si="6"/>
        <v>3052.1</v>
      </c>
      <c r="C17" s="3">
        <f t="shared" si="5"/>
        <v>3372</v>
      </c>
      <c r="D17" s="79">
        <f t="shared" si="0"/>
        <v>1.1048130795190196</v>
      </c>
      <c r="E17" s="3"/>
      <c r="F17" s="3"/>
      <c r="G17" s="72"/>
      <c r="H17" s="9">
        <v>1035</v>
      </c>
      <c r="I17" s="3">
        <v>1261.1</v>
      </c>
      <c r="J17" s="79">
        <f t="shared" si="10"/>
        <v>1.2184541062801932</v>
      </c>
      <c r="K17" s="99">
        <v>145.5</v>
      </c>
      <c r="L17" s="3">
        <v>166.3</v>
      </c>
      <c r="M17" s="72">
        <f t="shared" si="3"/>
        <v>1.1429553264604813</v>
      </c>
      <c r="N17" s="9">
        <v>261.2</v>
      </c>
      <c r="O17" s="4">
        <v>276.6</v>
      </c>
      <c r="P17" s="79">
        <f t="shared" si="11"/>
        <v>1.0589586523736603</v>
      </c>
      <c r="Q17" s="90">
        <v>434</v>
      </c>
      <c r="R17" s="12">
        <v>422.9</v>
      </c>
      <c r="S17" s="72">
        <f t="shared" si="7"/>
        <v>0.9744239631336405</v>
      </c>
      <c r="T17" s="78">
        <v>656.4</v>
      </c>
      <c r="U17" s="12">
        <v>674.6</v>
      </c>
      <c r="V17" s="79">
        <f t="shared" si="8"/>
        <v>1.0277269957343085</v>
      </c>
      <c r="W17" s="90">
        <v>487</v>
      </c>
      <c r="X17" s="3">
        <v>551.2</v>
      </c>
      <c r="Y17" s="72">
        <f t="shared" si="9"/>
        <v>1.1318275154004107</v>
      </c>
      <c r="Z17" s="78">
        <v>33</v>
      </c>
      <c r="AA17" s="12">
        <v>19.3</v>
      </c>
      <c r="AB17" s="79">
        <f t="shared" si="4"/>
        <v>0.5848484848484848</v>
      </c>
    </row>
    <row r="18" spans="1:28" ht="17.25" customHeight="1">
      <c r="A18" s="20" t="s">
        <v>8</v>
      </c>
      <c r="B18" s="9">
        <f t="shared" si="6"/>
        <v>593.7</v>
      </c>
      <c r="C18" s="3">
        <f t="shared" si="5"/>
        <v>615.9</v>
      </c>
      <c r="D18" s="79">
        <f t="shared" si="0"/>
        <v>1.0373926225366346</v>
      </c>
      <c r="E18" s="3">
        <v>593.7</v>
      </c>
      <c r="F18" s="3">
        <v>612.6</v>
      </c>
      <c r="G18" s="72">
        <f t="shared" si="1"/>
        <v>1.0318342597271348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5593.8</v>
      </c>
      <c r="C20" s="25">
        <f aca="true" t="shared" si="12" ref="B20:C24">F20+I20+L20+O20+R20+U20+X20+AA20</f>
        <v>9442.699999999999</v>
      </c>
      <c r="D20" s="82">
        <f t="shared" si="0"/>
        <v>1.6880653580750113</v>
      </c>
      <c r="E20" s="24">
        <f>E21+E22+E23+E24+E25+E26+E27+E28</f>
        <v>3390.1</v>
      </c>
      <c r="F20" s="25">
        <f>F21+F22+F23+F24+F25+F26+F27+F28</f>
        <v>7061.900000000001</v>
      </c>
      <c r="G20" s="73">
        <f t="shared" si="1"/>
        <v>2.0830948939559306</v>
      </c>
      <c r="H20" s="81">
        <f>H21+H22+H23+H24+H25+H26+H27+H28</f>
        <v>1024</v>
      </c>
      <c r="I20" s="25">
        <f>I21+I22+I23+I24+I25+I26+I27+I28</f>
        <v>1007</v>
      </c>
      <c r="J20" s="82">
        <f t="shared" si="10"/>
        <v>0.9833984375</v>
      </c>
      <c r="K20" s="24">
        <f>K21+K22+K23+K24+K25+K26+K27+K28</f>
        <v>155.2</v>
      </c>
      <c r="L20" s="25">
        <f>L21+L22+L23+L24+L25+L26+L27+L28</f>
        <v>143.9</v>
      </c>
      <c r="M20" s="73">
        <f>L20/K20</f>
        <v>0.9271907216494847</v>
      </c>
      <c r="N20" s="81">
        <f>N21+N22+N23+N24+N25+N26+N27+N28</f>
        <v>172</v>
      </c>
      <c r="O20" s="25">
        <f>O21+O22+O23+O24+O25+O26+O27+O28</f>
        <v>182.3</v>
      </c>
      <c r="P20" s="82">
        <f t="shared" si="11"/>
        <v>1.0598837209302325</v>
      </c>
      <c r="Q20" s="24">
        <f>Q21+Q22+Q23+Q24+Q25+Q26+Q27+Q28</f>
        <v>164</v>
      </c>
      <c r="R20" s="25">
        <f>R21+R22+R23+R24+R25+R26+R27+R28</f>
        <v>209.4</v>
      </c>
      <c r="S20" s="73">
        <f t="shared" si="7"/>
        <v>1.276829268292683</v>
      </c>
      <c r="T20" s="81">
        <f>T21+T22+T23+T24+T25+T26+T27+T28</f>
        <v>276.2</v>
      </c>
      <c r="U20" s="25">
        <f>U21+U22+U23+U24+U25+U26+U27+U28</f>
        <v>292.9</v>
      </c>
      <c r="V20" s="82">
        <f t="shared" si="8"/>
        <v>1.060463432295438</v>
      </c>
      <c r="W20" s="24">
        <f>W21+W22+W23+W24+W25+W26+W27+W28</f>
        <v>355.3</v>
      </c>
      <c r="X20" s="25">
        <f>X21+X22+X23+X24+X25+X26+X27+X28</f>
        <v>490.9</v>
      </c>
      <c r="Y20" s="73">
        <f t="shared" si="9"/>
        <v>1.3816493104418799</v>
      </c>
      <c r="Z20" s="81">
        <f>Z21+Z22+Z23+Z24+Z25+Z26+Z27+Z28</f>
        <v>57</v>
      </c>
      <c r="AA20" s="25">
        <f>AA21+AA22+AA23+AA24+AA25+AA26+AA27+AA28</f>
        <v>54.4</v>
      </c>
      <c r="AB20" s="82">
        <f t="shared" si="4"/>
        <v>0.9543859649122807</v>
      </c>
    </row>
    <row r="21" spans="1:28" ht="48.75" customHeight="1">
      <c r="A21" s="20" t="s">
        <v>20</v>
      </c>
      <c r="B21" s="9">
        <f t="shared" si="12"/>
        <v>2482.2</v>
      </c>
      <c r="C21" s="3">
        <f t="shared" si="12"/>
        <v>2690.2999999999997</v>
      </c>
      <c r="D21" s="79">
        <f t="shared" si="0"/>
        <v>1.0838369188622996</v>
      </c>
      <c r="E21" s="10">
        <v>1150</v>
      </c>
      <c r="F21" s="3">
        <v>1262.1</v>
      </c>
      <c r="G21" s="72">
        <f t="shared" si="1"/>
        <v>1.0974782608695652</v>
      </c>
      <c r="H21" s="1">
        <v>884</v>
      </c>
      <c r="I21" s="3">
        <v>973.9</v>
      </c>
      <c r="J21" s="79">
        <f t="shared" si="10"/>
        <v>1.1016968325791856</v>
      </c>
      <c r="K21" s="10">
        <v>126.2</v>
      </c>
      <c r="L21" s="3">
        <v>122.2</v>
      </c>
      <c r="M21" s="72">
        <f>L21/K21</f>
        <v>0.9683042789223455</v>
      </c>
      <c r="N21" s="95">
        <v>58</v>
      </c>
      <c r="O21" s="4">
        <v>56.2</v>
      </c>
      <c r="P21" s="79">
        <f t="shared" si="11"/>
        <v>0.9689655172413794</v>
      </c>
      <c r="Q21" s="90"/>
      <c r="R21" s="12">
        <v>9.1</v>
      </c>
      <c r="S21" s="72" t="e">
        <f t="shared" si="7"/>
        <v>#DIV/0!</v>
      </c>
      <c r="T21" s="78">
        <v>247.2</v>
      </c>
      <c r="U21" s="12">
        <v>251.9</v>
      </c>
      <c r="V21" s="79">
        <f t="shared" si="8"/>
        <v>1.0190129449838188</v>
      </c>
      <c r="W21" s="90">
        <v>16.8</v>
      </c>
      <c r="X21" s="12">
        <v>14.9</v>
      </c>
      <c r="Y21" s="72">
        <f t="shared" si="9"/>
        <v>0.8869047619047619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116.1</v>
      </c>
      <c r="C22" s="3">
        <f t="shared" si="12"/>
        <v>119.8</v>
      </c>
      <c r="D22" s="79">
        <f t="shared" si="0"/>
        <v>1.0318690783807063</v>
      </c>
      <c r="E22" s="10">
        <v>116.1</v>
      </c>
      <c r="F22" s="3">
        <v>119.8</v>
      </c>
      <c r="G22" s="72">
        <f t="shared" si="1"/>
        <v>1.0318690783807063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542</v>
      </c>
      <c r="C23" s="3">
        <f t="shared" si="12"/>
        <v>723.3000000000001</v>
      </c>
      <c r="D23" s="79">
        <f t="shared" si="0"/>
        <v>1.3345018450184503</v>
      </c>
      <c r="E23" s="10">
        <v>110.5</v>
      </c>
      <c r="F23" s="3">
        <v>246.8</v>
      </c>
      <c r="G23" s="72">
        <f t="shared" si="1"/>
        <v>2.2334841628959277</v>
      </c>
      <c r="H23" s="9"/>
      <c r="I23" s="4"/>
      <c r="J23" s="79" t="e">
        <f>I23/H23</f>
        <v>#DIV/0!</v>
      </c>
      <c r="K23" s="10">
        <v>29</v>
      </c>
      <c r="L23" s="3">
        <v>21.7</v>
      </c>
      <c r="M23" s="72">
        <f>L23/K23</f>
        <v>0.7482758620689655</v>
      </c>
      <c r="N23" s="9">
        <v>114</v>
      </c>
      <c r="O23" s="3">
        <v>126.1</v>
      </c>
      <c r="P23" s="79">
        <f>O23/N23</f>
        <v>1.106140350877193</v>
      </c>
      <c r="Q23" s="90">
        <v>164</v>
      </c>
      <c r="R23" s="12">
        <v>200.3</v>
      </c>
      <c r="S23" s="72">
        <f t="shared" si="7"/>
        <v>1.2213414634146342</v>
      </c>
      <c r="T23" s="78">
        <v>29</v>
      </c>
      <c r="U23" s="12">
        <v>41</v>
      </c>
      <c r="V23" s="79">
        <f t="shared" si="8"/>
        <v>1.4137931034482758</v>
      </c>
      <c r="W23" s="90">
        <v>38.5</v>
      </c>
      <c r="X23" s="12">
        <v>33</v>
      </c>
      <c r="Y23" s="72">
        <f>X23/W23</f>
        <v>0.8571428571428571</v>
      </c>
      <c r="Z23" s="78">
        <v>57</v>
      </c>
      <c r="AA23" s="12">
        <v>54.4</v>
      </c>
      <c r="AB23" s="79">
        <f t="shared" si="4"/>
        <v>0.9543859649122807</v>
      </c>
    </row>
    <row r="24" spans="1:28" ht="30.75" customHeight="1">
      <c r="A24" s="20" t="s">
        <v>22</v>
      </c>
      <c r="B24" s="9">
        <f t="shared" si="12"/>
        <v>2286</v>
      </c>
      <c r="C24" s="3">
        <f t="shared" si="12"/>
        <v>5721.700000000001</v>
      </c>
      <c r="D24" s="79">
        <f t="shared" si="0"/>
        <v>2.502930883639545</v>
      </c>
      <c r="E24" s="10">
        <v>1846</v>
      </c>
      <c r="F24" s="3">
        <v>5245.6</v>
      </c>
      <c r="G24" s="72">
        <f t="shared" si="1"/>
        <v>2.8416034669555796</v>
      </c>
      <c r="H24" s="9">
        <v>140</v>
      </c>
      <c r="I24" s="3">
        <v>33.1</v>
      </c>
      <c r="J24" s="79">
        <f>I24/H24</f>
        <v>0.23642857142857143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300</v>
      </c>
      <c r="X24" s="11">
        <v>443</v>
      </c>
      <c r="Y24" s="72">
        <f>X24/W24</f>
        <v>1.4766666666666666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167.5</v>
      </c>
      <c r="C26" s="3">
        <f>F26+I26+L26+O26+R26+U26+X26+AA26</f>
        <v>187.6</v>
      </c>
      <c r="D26" s="79">
        <f t="shared" si="0"/>
        <v>1.1199999999999999</v>
      </c>
      <c r="E26" s="10">
        <v>167.5</v>
      </c>
      <c r="F26" s="3">
        <v>187.6</v>
      </c>
      <c r="G26" s="72">
        <f t="shared" si="1"/>
        <v>1.1199999999999999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38289.50000000001</v>
      </c>
      <c r="C29" s="102">
        <f>C20+C9</f>
        <v>43283.99999999999</v>
      </c>
      <c r="D29" s="103">
        <f>C29/B29</f>
        <v>1.1304404601783775</v>
      </c>
      <c r="E29" s="104">
        <f>SUM(E20+E9)</f>
        <v>24449.4</v>
      </c>
      <c r="F29" s="104">
        <f>SUM(F20+F9)</f>
        <v>28822.199999999997</v>
      </c>
      <c r="G29" s="103">
        <f t="shared" si="1"/>
        <v>1.178851014748828</v>
      </c>
      <c r="H29" s="104">
        <f>SUM(H20+H9)</f>
        <v>9272.5</v>
      </c>
      <c r="I29" s="104">
        <f>SUM(I20+I9)</f>
        <v>9555.6</v>
      </c>
      <c r="J29" s="103">
        <f>I29/H29</f>
        <v>1.030531140469129</v>
      </c>
      <c r="K29" s="104">
        <f>SUM(K20+K9)</f>
        <v>545.9</v>
      </c>
      <c r="L29" s="104">
        <f>SUM(L20+L9)</f>
        <v>562.8000000000001</v>
      </c>
      <c r="M29" s="103">
        <f>L29/K29</f>
        <v>1.030958050925078</v>
      </c>
      <c r="N29" s="104">
        <f>SUM(N20+N9)</f>
        <v>518.4</v>
      </c>
      <c r="O29" s="104">
        <f>SUM(O20+O9)</f>
        <v>551.2</v>
      </c>
      <c r="P29" s="103">
        <f>O29/N29</f>
        <v>1.0632716049382718</v>
      </c>
      <c r="Q29" s="104">
        <f>SUM(Q20+Q9)</f>
        <v>747.4</v>
      </c>
      <c r="R29" s="104">
        <f>SUM(R20+R9)</f>
        <v>796.3999999999999</v>
      </c>
      <c r="S29" s="103">
        <f>R29/Q29</f>
        <v>1.0655606101150654</v>
      </c>
      <c r="T29" s="104">
        <f>SUM(T20+T9)</f>
        <v>1117.3999999999999</v>
      </c>
      <c r="U29" s="104">
        <f>SUM(U20+U9)</f>
        <v>1192.8000000000002</v>
      </c>
      <c r="V29" s="103">
        <f>U29/T29</f>
        <v>1.067478074100591</v>
      </c>
      <c r="W29" s="104">
        <f>SUM(W20+W9)</f>
        <v>1117.5</v>
      </c>
      <c r="X29" s="104">
        <f>SUM(X20+X9)</f>
        <v>1252.1</v>
      </c>
      <c r="Y29" s="103">
        <f>X29/W29</f>
        <v>1.120447427293065</v>
      </c>
      <c r="Z29" s="104">
        <f>SUM(Z20+Z9)</f>
        <v>521</v>
      </c>
      <c r="AA29" s="104">
        <f>SUM(AA20+AA9)</f>
        <v>550.9000000000001</v>
      </c>
      <c r="AB29" s="105">
        <f>AA29/Z29</f>
        <v>1.057389635316699</v>
      </c>
    </row>
    <row r="34" ht="12.75">
      <c r="C34" t="s">
        <v>45</v>
      </c>
    </row>
    <row r="40" ht="12.75">
      <c r="E40" s="5"/>
    </row>
  </sheetData>
  <sheetProtection/>
  <mergeCells count="15"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5">
      <selection activeCell="C21" sqref="C21:C26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8" t="s">
        <v>16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35</v>
      </c>
      <c r="B4" s="108"/>
      <c r="C4" s="108"/>
      <c r="D4" s="108"/>
      <c r="E4" s="108"/>
      <c r="F4" s="2"/>
    </row>
    <row r="5" spans="1:5" ht="17.25" customHeight="1">
      <c r="A5" s="108" t="s">
        <v>49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32695.699999999997</v>
      </c>
      <c r="C9" s="46">
        <f>SUM(C10:C19)</f>
        <v>33841.299999999996</v>
      </c>
      <c r="D9" s="46">
        <f>C9-B9</f>
        <v>1145.5999999999985</v>
      </c>
      <c r="E9" s="47">
        <f aca="true" t="shared" si="0" ref="E9:E29">C9/B9*100</f>
        <v>103.5038246619586</v>
      </c>
    </row>
    <row r="10" spans="1:5" ht="17.25" customHeight="1">
      <c r="A10" s="48" t="s">
        <v>6</v>
      </c>
      <c r="B10" s="35">
        <v>15539.5</v>
      </c>
      <c r="C10" s="35">
        <v>16049.4</v>
      </c>
      <c r="D10" s="35">
        <f aca="true" t="shared" si="1" ref="D10:D27">C10-B10</f>
        <v>509.89999999999964</v>
      </c>
      <c r="E10" s="33">
        <f t="shared" si="0"/>
        <v>103.28131535763698</v>
      </c>
    </row>
    <row r="11" spans="1:5" ht="17.25" customHeight="1">
      <c r="A11" s="36" t="s">
        <v>39</v>
      </c>
      <c r="B11" s="32">
        <v>7134</v>
      </c>
      <c r="C11" s="32">
        <v>6791.7</v>
      </c>
      <c r="D11" s="32">
        <f t="shared" si="1"/>
        <v>-342.3000000000002</v>
      </c>
      <c r="E11" s="33">
        <f t="shared" si="0"/>
        <v>95.20185029436502</v>
      </c>
    </row>
    <row r="12" spans="1:5" ht="33" customHeight="1">
      <c r="A12" s="49" t="s">
        <v>43</v>
      </c>
      <c r="B12" s="32">
        <v>2856.8</v>
      </c>
      <c r="C12" s="32">
        <v>3288.1</v>
      </c>
      <c r="D12" s="32">
        <f t="shared" si="1"/>
        <v>431.2999999999997</v>
      </c>
      <c r="E12" s="33">
        <f t="shared" si="0"/>
        <v>115.09731167740127</v>
      </c>
    </row>
    <row r="13" spans="1:5" ht="38.25" customHeight="1">
      <c r="A13" s="49" t="s">
        <v>7</v>
      </c>
      <c r="B13" s="32">
        <v>1824</v>
      </c>
      <c r="C13" s="32">
        <v>1890</v>
      </c>
      <c r="D13" s="32">
        <f t="shared" si="1"/>
        <v>66</v>
      </c>
      <c r="E13" s="33">
        <f t="shared" si="0"/>
        <v>103.61842105263158</v>
      </c>
    </row>
    <row r="14" spans="1:5" ht="36.75" customHeight="1">
      <c r="A14" s="49" t="s">
        <v>40</v>
      </c>
      <c r="B14" s="32">
        <v>254.5</v>
      </c>
      <c r="C14" s="32">
        <v>322.8</v>
      </c>
      <c r="D14" s="32">
        <f>C14-B14</f>
        <v>68.30000000000001</v>
      </c>
      <c r="E14" s="33">
        <f t="shared" si="0"/>
        <v>126.8369351669941</v>
      </c>
    </row>
    <row r="15" spans="1:5" ht="23.25" customHeight="1">
      <c r="A15" s="49" t="s">
        <v>11</v>
      </c>
      <c r="B15" s="32">
        <v>1436.6</v>
      </c>
      <c r="C15" s="32">
        <v>1610.7</v>
      </c>
      <c r="D15" s="32">
        <f>C15-B15</f>
        <v>174.10000000000014</v>
      </c>
      <c r="E15" s="33">
        <f>C15/B15*100</f>
        <v>112.11889182792707</v>
      </c>
    </row>
    <row r="16" spans="1:5" ht="17.25" customHeight="1">
      <c r="A16" s="36" t="s">
        <v>9</v>
      </c>
      <c r="B16" s="32">
        <v>4.5</v>
      </c>
      <c r="C16" s="32">
        <v>-99.3</v>
      </c>
      <c r="D16" s="32">
        <f t="shared" si="1"/>
        <v>-103.8</v>
      </c>
      <c r="E16" s="33">
        <f t="shared" si="0"/>
        <v>-2206.6666666666665</v>
      </c>
    </row>
    <row r="17" spans="1:5" ht="17.25" customHeight="1">
      <c r="A17" s="36" t="s">
        <v>42</v>
      </c>
      <c r="B17" s="32">
        <v>3052.1</v>
      </c>
      <c r="C17" s="32">
        <v>3372</v>
      </c>
      <c r="D17" s="32">
        <f t="shared" si="1"/>
        <v>319.9000000000001</v>
      </c>
      <c r="E17" s="33">
        <f t="shared" si="0"/>
        <v>110.48130795190197</v>
      </c>
    </row>
    <row r="18" spans="1:5" ht="17.25" customHeight="1">
      <c r="A18" s="49" t="s">
        <v>8</v>
      </c>
      <c r="B18" s="32">
        <v>593.7</v>
      </c>
      <c r="C18" s="38">
        <v>615.9</v>
      </c>
      <c r="D18" s="32">
        <f t="shared" si="1"/>
        <v>22.199999999999932</v>
      </c>
      <c r="E18" s="33">
        <f t="shared" si="0"/>
        <v>103.73926225366345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5593.799999999999</v>
      </c>
      <c r="C20" s="52">
        <f>SUM(C21:C27)</f>
        <v>9442.7</v>
      </c>
      <c r="D20" s="46">
        <f t="shared" si="1"/>
        <v>3848.9000000000015</v>
      </c>
      <c r="E20" s="47">
        <f t="shared" si="0"/>
        <v>168.8065358075012</v>
      </c>
    </row>
    <row r="21" spans="1:5" ht="54" customHeight="1">
      <c r="A21" s="53" t="s">
        <v>20</v>
      </c>
      <c r="B21" s="35">
        <v>2482.2</v>
      </c>
      <c r="C21" s="35">
        <v>2690.3</v>
      </c>
      <c r="D21" s="40">
        <f t="shared" si="1"/>
        <v>208.10000000000036</v>
      </c>
      <c r="E21" s="54">
        <f t="shared" si="0"/>
        <v>108.38369188622998</v>
      </c>
    </row>
    <row r="22" spans="1:5" ht="34.5" customHeight="1">
      <c r="A22" s="49" t="s">
        <v>12</v>
      </c>
      <c r="B22" s="32">
        <v>116.1</v>
      </c>
      <c r="C22" s="32">
        <v>119.8</v>
      </c>
      <c r="D22" s="32">
        <f t="shared" si="1"/>
        <v>3.700000000000003</v>
      </c>
      <c r="E22" s="33">
        <f t="shared" si="0"/>
        <v>103.18690783807062</v>
      </c>
    </row>
    <row r="23" spans="1:5" ht="36.75" customHeight="1">
      <c r="A23" s="49" t="s">
        <v>21</v>
      </c>
      <c r="B23" s="32">
        <v>542</v>
      </c>
      <c r="C23" s="32">
        <v>723.3</v>
      </c>
      <c r="D23" s="32">
        <f t="shared" si="1"/>
        <v>181.29999999999995</v>
      </c>
      <c r="E23" s="33">
        <f t="shared" si="0"/>
        <v>133.450184501845</v>
      </c>
    </row>
    <row r="24" spans="1:5" ht="36" customHeight="1">
      <c r="A24" s="49" t="s">
        <v>22</v>
      </c>
      <c r="B24" s="32">
        <v>2286</v>
      </c>
      <c r="C24" s="38">
        <v>5721.7</v>
      </c>
      <c r="D24" s="32">
        <f t="shared" si="1"/>
        <v>3435.7</v>
      </c>
      <c r="E24" s="33">
        <f t="shared" si="0"/>
        <v>250.29308836395452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167.5</v>
      </c>
      <c r="C26" s="32">
        <v>187.6</v>
      </c>
      <c r="D26" s="32">
        <f t="shared" si="1"/>
        <v>20.099999999999994</v>
      </c>
      <c r="E26" s="33">
        <f t="shared" si="0"/>
        <v>111.99999999999999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22.5" customHeight="1" thickBot="1">
      <c r="A29" s="45" t="s">
        <v>41</v>
      </c>
      <c r="B29" s="46">
        <f>SUM(B20+B9)</f>
        <v>38289.5</v>
      </c>
      <c r="C29" s="52">
        <f>SUM(C20+C9)</f>
        <v>43284</v>
      </c>
      <c r="D29" s="52">
        <f>C29-B29</f>
        <v>4994.5</v>
      </c>
      <c r="E29" s="47">
        <f t="shared" si="0"/>
        <v>113.0440460178378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2020-08-03T07:17:49Z</cp:lastPrinted>
  <dcterms:created xsi:type="dcterms:W3CDTF">1996-10-08T23:32:33Z</dcterms:created>
  <dcterms:modified xsi:type="dcterms:W3CDTF">2020-08-03T07:21:51Z</dcterms:modified>
  <cp:category/>
  <cp:version/>
  <cp:contentType/>
  <cp:contentStatus/>
</cp:coreProperties>
</file>