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<sst xmlns="http://schemas.openxmlformats.org/spreadsheetml/2006/main" count="124" uniqueCount="55">
  <si>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</si>
  <si>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</si>
  <si>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</si>
  <si>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</si>
  <si>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</si>
  <si>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</si>
  <si>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</si>
  <si>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</si>
  <si>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</si>
  <si>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</si>
  <si>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</si>
  <si>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</si>
  <si>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</si>
  <si>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</si>
  <si>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</si>
  <si>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</si>
  <si>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</si>
  <si>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</si>
  <si>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</si>
  <si>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</si>
  <si>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</si>
  <si>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</si>
  <si>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</si>
  <si>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</si>
  <si>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</si>
  <si>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</si>
  <si>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</si>
  <si>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</si>
  <si>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</si>
  <si>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</si>
  <si>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</si>
  <si>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</si>
  <si>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</si>
  <si>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</si>
  <si>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</si>
  <si>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</si>
  <si>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</si>
  <si>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</si>
  <si>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</si>
  <si>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</si>
  <si>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</si>
  <si>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</si>
  <si>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</si>
  <si>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</si>
  <si>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</si>
  <si>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</si>
  <si>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январь-март 2020 года</t>
  </si>
  <si>
    <t xml:space="preserve"> план на январь-март 2020 года</t>
  </si>
  <si>
    <t>факт за январь-март 2020 года</t>
  </si>
  <si>
    <t>за  январь-март  2019 - 2020 года</t>
  </si>
  <si>
    <t>факт за январь - март 2019 года</t>
  </si>
  <si>
    <t>факт за январь - март 2020 года</t>
  </si>
  <si>
    <t>за  январь - март 2020 года</t>
  </si>
  <si>
    <t xml:space="preserve"> план на январь - март  2020 года</t>
  </si>
  <si>
    <t>факт за январь - март   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</si>
</sst>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189" fontId="2" fillId="0" borderId="4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10">
      <selection activeCell="C21" sqref="C21:C26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49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13048.300000000001</v>
      </c>
      <c r="C9" s="46">
        <f>SUM(C10:C19)</f>
        <v>15411.3</v>
      </c>
      <c r="D9" s="46">
        <f>C9-B9</f>
        <v>2362.999999999998</v>
      </c>
      <c r="E9" s="47">
        <f aca="true" t="shared" si="0" ref="E9:E31">C9/B9*100</f>
        <v>118.10963880352227</v>
      </c>
    </row>
    <row r="10" spans="1:5" ht="17.25" customHeight="1">
      <c r="A10" s="58" t="s">
        <v>6</v>
      </c>
      <c r="B10" s="35">
        <v>4951</v>
      </c>
      <c r="C10" s="35">
        <v>7148.4</v>
      </c>
      <c r="D10" s="35">
        <f aca="true" t="shared" si="1" ref="D10:D27">C10-B10</f>
        <v>2197.3999999999996</v>
      </c>
      <c r="E10" s="33">
        <f t="shared" si="0"/>
        <v>144.38295293880023</v>
      </c>
    </row>
    <row r="11" spans="1:5" ht="17.25" customHeight="1">
      <c r="A11" s="34" t="s">
        <v>39</v>
      </c>
      <c r="B11" s="32">
        <v>3320</v>
      </c>
      <c r="C11" s="32">
        <v>3061.4</v>
      </c>
      <c r="D11" s="32">
        <f t="shared" si="1"/>
        <v>-258.5999999999999</v>
      </c>
      <c r="E11" s="33">
        <f t="shared" si="0"/>
        <v>92.21084337349397</v>
      </c>
    </row>
    <row r="12" spans="1:5" ht="34.5" customHeight="1">
      <c r="A12" s="49" t="s">
        <v>43</v>
      </c>
      <c r="B12" s="32">
        <v>784.6</v>
      </c>
      <c r="C12" s="32">
        <v>962.1</v>
      </c>
      <c r="D12" s="32">
        <f t="shared" si="1"/>
        <v>177.5</v>
      </c>
      <c r="E12" s="33">
        <f t="shared" si="0"/>
        <v>122.6229926076982</v>
      </c>
    </row>
    <row r="13" spans="1:5" ht="39" customHeight="1">
      <c r="A13" s="37" t="s">
        <v>7</v>
      </c>
      <c r="B13" s="32">
        <v>563.9</v>
      </c>
      <c r="C13" s="32">
        <v>809.2</v>
      </c>
      <c r="D13" s="32">
        <f t="shared" si="1"/>
        <v>245.30000000000007</v>
      </c>
      <c r="E13" s="33">
        <f t="shared" si="0"/>
        <v>143.50062067742508</v>
      </c>
    </row>
    <row r="14" spans="1:8" ht="42" customHeight="1">
      <c r="A14" s="37" t="s">
        <v>40</v>
      </c>
      <c r="B14" s="32">
        <v>156.1</v>
      </c>
      <c r="C14" s="32">
        <v>186</v>
      </c>
      <c r="D14" s="32">
        <f t="shared" si="1"/>
        <v>29.900000000000006</v>
      </c>
      <c r="E14" s="33">
        <f t="shared" si="0"/>
        <v>119.15438821268418</v>
      </c>
      <c r="H14" s="106"/>
    </row>
    <row r="15" spans="1:5" ht="21" customHeight="1">
      <c r="A15" s="37" t="s">
        <v>11</v>
      </c>
      <c r="B15" s="32">
        <v>591.7</v>
      </c>
      <c r="C15" s="32">
        <v>848.3</v>
      </c>
      <c r="D15" s="32">
        <f t="shared" si="1"/>
        <v>256.5999999999999</v>
      </c>
      <c r="E15" s="33">
        <f t="shared" si="0"/>
        <v>143.3665708974142</v>
      </c>
    </row>
    <row r="16" spans="1:5" ht="17.25" customHeight="1">
      <c r="A16" s="34" t="s">
        <v>9</v>
      </c>
      <c r="B16" s="32">
        <v>48.8</v>
      </c>
      <c r="C16" s="32">
        <v>-124.2</v>
      </c>
      <c r="D16" s="32">
        <f t="shared" si="1"/>
        <v>-173</v>
      </c>
      <c r="E16" s="33">
        <f t="shared" si="0"/>
        <v>-254.50819672131152</v>
      </c>
    </row>
    <row r="17" spans="1:5" ht="17.25" customHeight="1">
      <c r="A17" s="34" t="s">
        <v>42</v>
      </c>
      <c r="B17" s="32">
        <v>2346.3</v>
      </c>
      <c r="C17" s="32">
        <v>2260.1</v>
      </c>
      <c r="D17" s="32">
        <f t="shared" si="1"/>
        <v>-86.20000000000027</v>
      </c>
      <c r="E17" s="33">
        <f t="shared" si="0"/>
        <v>96.32613050334568</v>
      </c>
    </row>
    <row r="18" spans="1:5" ht="17.25" customHeight="1">
      <c r="A18" s="37" t="s">
        <v>8</v>
      </c>
      <c r="B18" s="38">
        <v>285.9</v>
      </c>
      <c r="C18" s="38">
        <v>260</v>
      </c>
      <c r="D18" s="32">
        <f t="shared" si="1"/>
        <v>-25.899999999999977</v>
      </c>
      <c r="E18" s="33">
        <f t="shared" si="0"/>
        <v>90.94088842252536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1546</v>
      </c>
      <c r="C20" s="46">
        <f>SUM(C21:C27)</f>
        <v>3437.1</v>
      </c>
      <c r="D20" s="46">
        <f t="shared" si="1"/>
        <v>1891.1</v>
      </c>
      <c r="E20" s="47">
        <f t="shared" si="0"/>
        <v>222.32212160413968</v>
      </c>
    </row>
    <row r="21" spans="1:9" ht="56.25" customHeight="1">
      <c r="A21" s="62" t="s">
        <v>20</v>
      </c>
      <c r="B21" s="35">
        <v>581.8</v>
      </c>
      <c r="C21" s="35">
        <v>1003.6</v>
      </c>
      <c r="D21" s="35">
        <f t="shared" si="1"/>
        <v>421.80000000000007</v>
      </c>
      <c r="E21" s="33">
        <f t="shared" si="0"/>
        <v>172.4991405981437</v>
      </c>
      <c r="I21" s="8"/>
    </row>
    <row r="22" spans="1:5" ht="31.5" customHeight="1">
      <c r="A22" s="37" t="s">
        <v>12</v>
      </c>
      <c r="B22" s="32">
        <v>68.9</v>
      </c>
      <c r="C22" s="32">
        <v>99.1</v>
      </c>
      <c r="D22" s="32">
        <f t="shared" si="1"/>
        <v>30.19999999999999</v>
      </c>
      <c r="E22" s="33">
        <f t="shared" si="0"/>
        <v>143.83164005805514</v>
      </c>
    </row>
    <row r="23" spans="1:5" ht="36.75" customHeight="1">
      <c r="A23" s="37" t="s">
        <v>21</v>
      </c>
      <c r="B23" s="32">
        <v>425.6</v>
      </c>
      <c r="C23" s="32">
        <v>319.9</v>
      </c>
      <c r="D23" s="32">
        <f t="shared" si="1"/>
        <v>-105.70000000000005</v>
      </c>
      <c r="E23" s="33">
        <f t="shared" si="0"/>
        <v>75.16447368421052</v>
      </c>
    </row>
    <row r="24" spans="1:5" ht="36" customHeight="1">
      <c r="A24" s="37" t="s">
        <v>22</v>
      </c>
      <c r="B24" s="38">
        <v>268.5</v>
      </c>
      <c r="C24" s="38">
        <v>1847</v>
      </c>
      <c r="D24" s="32">
        <f t="shared" si="1"/>
        <v>1578.5</v>
      </c>
      <c r="E24" s="33">
        <f t="shared" si="0"/>
        <v>687.8957169459964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201.2</v>
      </c>
      <c r="C26" s="32">
        <v>167.5</v>
      </c>
      <c r="D26" s="32">
        <f t="shared" si="1"/>
        <v>-33.69999999999999</v>
      </c>
      <c r="E26" s="33">
        <f t="shared" si="0"/>
        <v>83.25049701789264</v>
      </c>
    </row>
    <row r="27" spans="1:5" ht="18" customHeight="1">
      <c r="A27" s="37" t="s">
        <v>25</v>
      </c>
      <c r="B27" s="38"/>
      <c r="C27" s="38"/>
      <c r="D27" s="32">
        <f t="shared" si="1"/>
        <v>0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46">
        <f>B9+B20</f>
        <v>14594.300000000001</v>
      </c>
      <c r="C31" s="46">
        <f>C9+C20</f>
        <v>18848.399999999998</v>
      </c>
      <c r="D31" s="46">
        <f>D9+D20</f>
        <v>4254.0999999999985</v>
      </c>
      <c r="E31" s="47">
        <f t="shared" si="0"/>
        <v>129.14905134196223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L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B15" sqref="AB15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5" t="s">
        <v>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6.5" customHeight="1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7.25" customHeight="1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4" t="s">
        <v>3</v>
      </c>
      <c r="AB5" s="114"/>
    </row>
    <row r="6" spans="1:28" ht="15.75" customHeight="1" thickBot="1">
      <c r="A6" s="111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2"/>
      <c r="B7" s="119"/>
      <c r="C7" s="120"/>
      <c r="D7" s="121"/>
      <c r="E7" s="109" t="s">
        <v>15</v>
      </c>
      <c r="F7" s="109"/>
      <c r="G7" s="110"/>
      <c r="H7" s="111" t="s">
        <v>28</v>
      </c>
      <c r="I7" s="109"/>
      <c r="J7" s="110"/>
      <c r="K7" s="124" t="s">
        <v>29</v>
      </c>
      <c r="L7" s="125"/>
      <c r="M7" s="126"/>
      <c r="N7" s="111" t="s">
        <v>30</v>
      </c>
      <c r="O7" s="109"/>
      <c r="P7" s="110"/>
      <c r="Q7" s="111" t="s">
        <v>31</v>
      </c>
      <c r="R7" s="109"/>
      <c r="S7" s="110"/>
      <c r="T7" s="111" t="s">
        <v>32</v>
      </c>
      <c r="U7" s="109"/>
      <c r="V7" s="110"/>
      <c r="W7" s="111" t="s">
        <v>33</v>
      </c>
      <c r="X7" s="109"/>
      <c r="Y7" s="110"/>
      <c r="Z7" s="124" t="s">
        <v>34</v>
      </c>
      <c r="AA7" s="125"/>
      <c r="AB7" s="126"/>
    </row>
    <row r="8" spans="1:28" ht="72" customHeight="1" thickBot="1">
      <c r="A8" s="113"/>
      <c r="B8" s="70" t="s">
        <v>53</v>
      </c>
      <c r="C8" s="14" t="s">
        <v>54</v>
      </c>
      <c r="D8" s="14" t="s">
        <v>1</v>
      </c>
      <c r="E8" s="70" t="s">
        <v>53</v>
      </c>
      <c r="F8" s="14" t="s">
        <v>54</v>
      </c>
      <c r="G8" s="14" t="s">
        <v>1</v>
      </c>
      <c r="H8" s="70" t="s">
        <v>53</v>
      </c>
      <c r="I8" s="14" t="s">
        <v>54</v>
      </c>
      <c r="J8" s="14" t="s">
        <v>1</v>
      </c>
      <c r="K8" s="70" t="s">
        <v>53</v>
      </c>
      <c r="L8" s="14" t="s">
        <v>54</v>
      </c>
      <c r="M8" s="14" t="s">
        <v>1</v>
      </c>
      <c r="N8" s="70" t="s">
        <v>53</v>
      </c>
      <c r="O8" s="14" t="s">
        <v>54</v>
      </c>
      <c r="P8" s="14" t="s">
        <v>1</v>
      </c>
      <c r="Q8" s="70" t="s">
        <v>53</v>
      </c>
      <c r="R8" s="14" t="s">
        <v>54</v>
      </c>
      <c r="S8" s="14" t="s">
        <v>1</v>
      </c>
      <c r="T8" s="70" t="s">
        <v>53</v>
      </c>
      <c r="U8" s="14" t="s">
        <v>54</v>
      </c>
      <c r="V8" s="14" t="s">
        <v>1</v>
      </c>
      <c r="W8" s="70" t="s">
        <v>53</v>
      </c>
      <c r="X8" s="14" t="s">
        <v>54</v>
      </c>
      <c r="Y8" s="14" t="s">
        <v>1</v>
      </c>
      <c r="Z8" s="70" t="s">
        <v>53</v>
      </c>
      <c r="AA8" s="14" t="s">
        <v>54</v>
      </c>
      <c r="AB8" s="14" t="s">
        <v>1</v>
      </c>
    </row>
    <row r="9" spans="1:28" ht="22.5" customHeight="1">
      <c r="A9" s="18" t="s">
        <v>17</v>
      </c>
      <c r="B9" s="75">
        <f>E9+H9+K9+N9+Q9+T9+W9+Z9</f>
        <v>13690.1</v>
      </c>
      <c r="C9" s="76">
        <f>F9+I9+L9+O9+R9+U9+X9+AA9</f>
        <v>15411.3</v>
      </c>
      <c r="D9" s="77">
        <f aca="true" t="shared" si="0" ref="D9:D27">C9/B9</f>
        <v>1.1257258895113986</v>
      </c>
      <c r="E9" s="68">
        <f>SUM(E10:E19)</f>
        <v>8027.7</v>
      </c>
      <c r="F9" s="69">
        <f>SUM(F10:F19)</f>
        <v>9237.7</v>
      </c>
      <c r="G9" s="71">
        <f aca="true" t="shared" si="1" ref="G9:G29">F9/E9</f>
        <v>1.1507281039401076</v>
      </c>
      <c r="H9" s="75">
        <f>SUM(H10:H19)</f>
        <v>3897</v>
      </c>
      <c r="I9" s="76">
        <f>SUM(I10:I19)</f>
        <v>4028</v>
      </c>
      <c r="J9" s="77">
        <f aca="true" t="shared" si="2" ref="J9:J15">I9/H9</f>
        <v>1.033615601744932</v>
      </c>
      <c r="K9" s="68">
        <f>SUM(K10:K19)</f>
        <v>143</v>
      </c>
      <c r="L9" s="69">
        <f>SUM(L10:L19)</f>
        <v>197.8</v>
      </c>
      <c r="M9" s="71">
        <f aca="true" t="shared" si="3" ref="M9:M18">L9/K9</f>
        <v>1.3832167832167832</v>
      </c>
      <c r="N9" s="75">
        <f>SUM(N10:N19)</f>
        <v>161.9</v>
      </c>
      <c r="O9" s="76">
        <f>SUM(O10:O19)</f>
        <v>165.3</v>
      </c>
      <c r="P9" s="77">
        <f>O9/N9</f>
        <v>1.0210006176652255</v>
      </c>
      <c r="Q9" s="68">
        <f>SUM(Q10:Q19)</f>
        <v>337.4</v>
      </c>
      <c r="R9" s="69">
        <f>SUM(R10:R19)</f>
        <v>443.2</v>
      </c>
      <c r="S9" s="71">
        <f>R9/Q9</f>
        <v>1.3135743924125667</v>
      </c>
      <c r="T9" s="75">
        <f>SUM(T10:T19)</f>
        <v>542</v>
      </c>
      <c r="U9" s="76">
        <f>SUM(U10:U19)</f>
        <v>595.1</v>
      </c>
      <c r="V9" s="77">
        <f>U9/T9</f>
        <v>1.097970479704797</v>
      </c>
      <c r="W9" s="68">
        <f>SUM(W10:W19)</f>
        <v>461</v>
      </c>
      <c r="X9" s="69">
        <f>SUM(X10:X19)</f>
        <v>514.9</v>
      </c>
      <c r="Y9" s="71">
        <f>X9/W9</f>
        <v>1.1169197396963124</v>
      </c>
      <c r="Z9" s="75">
        <f>SUM(Z10:Z19)</f>
        <v>120.1</v>
      </c>
      <c r="AA9" s="76">
        <f>SUM(AA10:AA19)</f>
        <v>229.3</v>
      </c>
      <c r="AB9" s="77">
        <f aca="true" t="shared" si="4" ref="AB9:AB24">AA9/Z9</f>
        <v>1.9092422980849295</v>
      </c>
    </row>
    <row r="10" spans="1:28" ht="17.25" customHeight="1">
      <c r="A10" s="19" t="s">
        <v>6</v>
      </c>
      <c r="B10" s="9">
        <f>E10+H10+K10+N10+Q10+T10+W10+Z10</f>
        <v>6177.400000000001</v>
      </c>
      <c r="C10" s="3">
        <f aca="true" t="shared" si="5" ref="C10:C19">F10+I10+L10+O10+R10+U10+X10+AA10</f>
        <v>7148.4</v>
      </c>
      <c r="D10" s="79">
        <f t="shared" si="0"/>
        <v>1.157185871078447</v>
      </c>
      <c r="E10" s="10">
        <v>3424</v>
      </c>
      <c r="F10" s="3">
        <v>4013.1</v>
      </c>
      <c r="G10" s="72">
        <f t="shared" si="1"/>
        <v>1.1720502336448597</v>
      </c>
      <c r="H10" s="9">
        <v>2460</v>
      </c>
      <c r="I10" s="3">
        <v>2751</v>
      </c>
      <c r="J10" s="79">
        <f t="shared" si="2"/>
        <v>1.1182926829268294</v>
      </c>
      <c r="K10" s="10">
        <v>56</v>
      </c>
      <c r="L10" s="3">
        <v>92.9</v>
      </c>
      <c r="M10" s="72">
        <f t="shared" si="3"/>
        <v>1.6589285714285715</v>
      </c>
      <c r="N10" s="9">
        <v>26.5</v>
      </c>
      <c r="O10" s="3">
        <v>33.5</v>
      </c>
      <c r="P10" s="79">
        <f>O10/N10</f>
        <v>1.2641509433962264</v>
      </c>
      <c r="Q10" s="90">
        <v>45</v>
      </c>
      <c r="R10" s="12">
        <v>51.6</v>
      </c>
      <c r="S10" s="72">
        <f>R10/Q10</f>
        <v>1.1466666666666667</v>
      </c>
      <c r="T10" s="78">
        <v>46.3</v>
      </c>
      <c r="U10" s="12">
        <v>44</v>
      </c>
      <c r="V10" s="79">
        <f>U10/T10</f>
        <v>0.9503239740820735</v>
      </c>
      <c r="W10" s="90">
        <v>33</v>
      </c>
      <c r="X10" s="12">
        <v>31.9</v>
      </c>
      <c r="Y10" s="72">
        <f>X10/W10</f>
        <v>0.9666666666666667</v>
      </c>
      <c r="Z10" s="78">
        <v>86.6</v>
      </c>
      <c r="AA10" s="12">
        <v>130.4</v>
      </c>
      <c r="AB10" s="79">
        <f t="shared" si="4"/>
        <v>1.5057736720554273</v>
      </c>
    </row>
    <row r="11" spans="1:28" ht="17.25" customHeight="1">
      <c r="A11" s="19" t="s">
        <v>39</v>
      </c>
      <c r="B11" s="9">
        <f>E11+H11+K11+N11+Q11+T11+W11+Z11</f>
        <v>3036</v>
      </c>
      <c r="C11" s="3">
        <f>F11+I11+L11+O11+R11+U11+X11+AA11</f>
        <v>3061.4</v>
      </c>
      <c r="D11" s="79">
        <f t="shared" si="0"/>
        <v>1.0083662714097497</v>
      </c>
      <c r="E11" s="10">
        <v>2400</v>
      </c>
      <c r="F11" s="3">
        <v>2444.8</v>
      </c>
      <c r="G11" s="72">
        <f t="shared" si="1"/>
        <v>1.0186666666666668</v>
      </c>
      <c r="H11" s="1">
        <v>636</v>
      </c>
      <c r="I11" s="3">
        <v>616.6</v>
      </c>
      <c r="J11" s="79">
        <f t="shared" si="2"/>
        <v>0.969496855345912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127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785.5</v>
      </c>
      <c r="C12" s="3">
        <f>F12+I12+L12+O12+R12+U12+X12+AA12</f>
        <v>962.1</v>
      </c>
      <c r="D12" s="79">
        <f t="shared" si="0"/>
        <v>1.2248249522597072</v>
      </c>
      <c r="E12" s="10">
        <v>785.5</v>
      </c>
      <c r="F12" s="3">
        <v>962.1</v>
      </c>
      <c r="G12" s="72">
        <f t="shared" si="1"/>
        <v>1.2248249522597072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aca="true" t="shared" si="6" ref="B13:B19">E13+H13+K13+N13+Q13+T13+W13+Z13</f>
        <v>685</v>
      </c>
      <c r="C13" s="3">
        <f t="shared" si="5"/>
        <v>809.2</v>
      </c>
      <c r="D13" s="79">
        <f t="shared" si="0"/>
        <v>1.1813138686131388</v>
      </c>
      <c r="E13" s="10">
        <v>685</v>
      </c>
      <c r="F13" s="3">
        <v>809.2</v>
      </c>
      <c r="G13" s="72">
        <f t="shared" si="1"/>
        <v>1.1813138686131388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6"/>
        <v>109.5</v>
      </c>
      <c r="C14" s="3">
        <f t="shared" si="5"/>
        <v>186</v>
      </c>
      <c r="D14" s="79">
        <f t="shared" si="0"/>
        <v>1.6986301369863013</v>
      </c>
      <c r="E14" s="10">
        <v>109.5</v>
      </c>
      <c r="F14" s="3">
        <v>186</v>
      </c>
      <c r="G14" s="72">
        <f t="shared" si="1"/>
        <v>1.6986301369863013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550.5</v>
      </c>
      <c r="C15" s="3">
        <f>F15+I15+L15+O15+R15+U15+X15+AA15</f>
        <v>848.3</v>
      </c>
      <c r="D15" s="79">
        <f>C15/B15</f>
        <v>1.5409627611262489</v>
      </c>
      <c r="E15" s="10">
        <v>375.7</v>
      </c>
      <c r="F15" s="3">
        <v>563.8</v>
      </c>
      <c r="G15" s="72">
        <f t="shared" si="1"/>
        <v>1.500665424540857</v>
      </c>
      <c r="H15" s="1">
        <v>24</v>
      </c>
      <c r="I15" s="4">
        <v>75</v>
      </c>
      <c r="J15" s="79">
        <f t="shared" si="2"/>
        <v>3.125</v>
      </c>
      <c r="K15" s="99"/>
      <c r="L15" s="3"/>
      <c r="M15" s="72"/>
      <c r="N15" s="9"/>
      <c r="O15" s="4"/>
      <c r="P15" s="94"/>
      <c r="Q15" s="90">
        <v>19.4</v>
      </c>
      <c r="R15" s="11">
        <v>9</v>
      </c>
      <c r="S15" s="72">
        <f>R15/Q15</f>
        <v>0.4639175257731959</v>
      </c>
      <c r="T15" s="78">
        <v>21.4</v>
      </c>
      <c r="U15" s="12">
        <v>54.2</v>
      </c>
      <c r="V15" s="79">
        <f>U15/T15</f>
        <v>2.532710280373832</v>
      </c>
      <c r="W15" s="90">
        <v>80</v>
      </c>
      <c r="X15" s="11">
        <v>56.3</v>
      </c>
      <c r="Y15" s="72">
        <f>X15/W15</f>
        <v>0.70375</v>
      </c>
      <c r="Z15" s="78">
        <v>30</v>
      </c>
      <c r="AA15" s="11">
        <v>90</v>
      </c>
      <c r="AB15" s="79">
        <f t="shared" si="4"/>
        <v>3</v>
      </c>
    </row>
    <row r="16" spans="1:28" ht="17.25" customHeight="1">
      <c r="A16" s="19" t="s">
        <v>9</v>
      </c>
      <c r="B16" s="9">
        <f t="shared" si="6"/>
        <v>4.5</v>
      </c>
      <c r="C16" s="3">
        <f t="shared" si="5"/>
        <v>-124.19999999999999</v>
      </c>
      <c r="D16" s="79">
        <f t="shared" si="0"/>
        <v>-27.599999999999998</v>
      </c>
      <c r="E16" s="10"/>
      <c r="F16" s="3"/>
      <c r="G16" s="72"/>
      <c r="H16" s="9">
        <v>3</v>
      </c>
      <c r="I16" s="3">
        <v>-140.5</v>
      </c>
      <c r="J16" s="79">
        <f aca="true" t="shared" si="10" ref="J16:J21">I16/H16</f>
        <v>-46.833333333333336</v>
      </c>
      <c r="K16" s="10"/>
      <c r="L16" s="3">
        <v>6.9</v>
      </c>
      <c r="M16" s="72" t="e">
        <f t="shared" si="3"/>
        <v>#DIV/0!</v>
      </c>
      <c r="N16" s="1">
        <v>0.3</v>
      </c>
      <c r="O16" s="3">
        <v>4.5</v>
      </c>
      <c r="P16" s="79">
        <f aca="true" t="shared" si="11" ref="P16:P21">O16/N16</f>
        <v>15</v>
      </c>
      <c r="Q16" s="90"/>
      <c r="R16" s="12">
        <v>2.6</v>
      </c>
      <c r="S16" s="72" t="e">
        <f t="shared" si="7"/>
        <v>#DIV/0!</v>
      </c>
      <c r="T16" s="78">
        <v>0.7</v>
      </c>
      <c r="U16" s="12">
        <v>1.4</v>
      </c>
      <c r="V16" s="79">
        <f t="shared" si="8"/>
        <v>2</v>
      </c>
      <c r="W16" s="90"/>
      <c r="X16" s="11">
        <v>0.9</v>
      </c>
      <c r="Y16" s="72" t="e">
        <f t="shared" si="9"/>
        <v>#DIV/0!</v>
      </c>
      <c r="Z16" s="78">
        <v>0.5</v>
      </c>
      <c r="AA16" s="12"/>
      <c r="AB16" s="79">
        <f t="shared" si="4"/>
        <v>0</v>
      </c>
    </row>
    <row r="17" spans="1:28" ht="17.25" customHeight="1">
      <c r="A17" s="19" t="s">
        <v>19</v>
      </c>
      <c r="B17" s="9">
        <f t="shared" si="6"/>
        <v>2093.7</v>
      </c>
      <c r="C17" s="3">
        <f t="shared" si="5"/>
        <v>2260.1</v>
      </c>
      <c r="D17" s="79">
        <f t="shared" si="0"/>
        <v>1.0794765248125329</v>
      </c>
      <c r="E17" s="10"/>
      <c r="F17" s="3"/>
      <c r="G17" s="72"/>
      <c r="H17" s="9">
        <v>774</v>
      </c>
      <c r="I17" s="3">
        <v>725.9</v>
      </c>
      <c r="J17" s="79">
        <f t="shared" si="10"/>
        <v>0.9378552971576227</v>
      </c>
      <c r="K17" s="99">
        <v>87</v>
      </c>
      <c r="L17" s="3">
        <v>98</v>
      </c>
      <c r="M17" s="72">
        <f t="shared" si="3"/>
        <v>1.1264367816091954</v>
      </c>
      <c r="N17" s="9">
        <v>135.1</v>
      </c>
      <c r="O17" s="4">
        <v>127.3</v>
      </c>
      <c r="P17" s="79">
        <f t="shared" si="11"/>
        <v>0.9422649888971133</v>
      </c>
      <c r="Q17" s="90">
        <v>273</v>
      </c>
      <c r="R17" s="12">
        <v>378.7</v>
      </c>
      <c r="S17" s="72">
        <f t="shared" si="7"/>
        <v>1.3871794871794871</v>
      </c>
      <c r="T17" s="78">
        <v>473.6</v>
      </c>
      <c r="U17" s="12">
        <v>495.5</v>
      </c>
      <c r="V17" s="79">
        <f t="shared" si="8"/>
        <v>1.046241554054054</v>
      </c>
      <c r="W17" s="90">
        <v>348</v>
      </c>
      <c r="X17" s="3">
        <v>425.8</v>
      </c>
      <c r="Y17" s="72">
        <f t="shared" si="9"/>
        <v>1.2235632183908047</v>
      </c>
      <c r="Z17" s="78">
        <v>3</v>
      </c>
      <c r="AA17" s="12">
        <v>8.9</v>
      </c>
      <c r="AB17" s="79">
        <f t="shared" si="4"/>
        <v>2.966666666666667</v>
      </c>
    </row>
    <row r="18" spans="1:28" ht="17.25" customHeight="1">
      <c r="A18" s="20" t="s">
        <v>8</v>
      </c>
      <c r="B18" s="9">
        <f t="shared" si="6"/>
        <v>248</v>
      </c>
      <c r="C18" s="3">
        <f t="shared" si="5"/>
        <v>260</v>
      </c>
      <c r="D18" s="79">
        <f t="shared" si="0"/>
        <v>1.0483870967741935</v>
      </c>
      <c r="E18" s="10">
        <v>248</v>
      </c>
      <c r="F18" s="3">
        <v>258.7</v>
      </c>
      <c r="G18" s="72">
        <f t="shared" si="1"/>
        <v>1.0431451612903226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1.3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6"/>
        <v>0</v>
      </c>
      <c r="C19" s="3">
        <f t="shared" si="5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>E20+H20+K20+N20+Q20+T20+W20+Z20</f>
        <v>2077.7</v>
      </c>
      <c r="C20" s="25">
        <f aca="true" t="shared" si="12" ref="B20:C24">F20+I20+L20+O20+R20+U20+X20+AA20</f>
        <v>3437.1</v>
      </c>
      <c r="D20" s="82">
        <f t="shared" si="0"/>
        <v>1.6542811763007172</v>
      </c>
      <c r="E20" s="24">
        <f>E21+E22+E23+E24+E25+E26+E27+E28</f>
        <v>1368</v>
      </c>
      <c r="F20" s="25">
        <f>F21+F22+F23+F24+F25+F26+F27+F28</f>
        <v>2673.9</v>
      </c>
      <c r="G20" s="73">
        <f t="shared" si="1"/>
        <v>1.9546052631578947</v>
      </c>
      <c r="H20" s="81">
        <f>H21+H22+H23+H24+H25+H26+H27+H28</f>
        <v>378</v>
      </c>
      <c r="I20" s="25">
        <f>I21+I22+I23+I24+I25+I26+I27+I28</f>
        <v>380.2</v>
      </c>
      <c r="J20" s="82">
        <f t="shared" si="10"/>
        <v>1.0058201058201057</v>
      </c>
      <c r="K20" s="24">
        <f>K21+K22+K23+K24+K25+K26+K27+K28</f>
        <v>53.6</v>
      </c>
      <c r="L20" s="25">
        <f>L21+L22+L23+L24+L25+L26+L27+L28</f>
        <v>50.7</v>
      </c>
      <c r="M20" s="73">
        <f>L20/K20</f>
        <v>0.9458955223880597</v>
      </c>
      <c r="N20" s="81">
        <f>N21+N22+N23+N24+N25+N26+N27+N28</f>
        <v>84</v>
      </c>
      <c r="O20" s="25">
        <f>O21+O22+O23+O24+O25+O26+O27+O28</f>
        <v>82.3</v>
      </c>
      <c r="P20" s="82">
        <f t="shared" si="11"/>
        <v>0.9797619047619047</v>
      </c>
      <c r="Q20" s="24">
        <f>Q21+Q22+Q23+Q24+Q25+Q26+Q27+Q28</f>
        <v>55</v>
      </c>
      <c r="R20" s="25">
        <f>R21+R22+R23+R24+R25+R26+R27+R28</f>
        <v>101</v>
      </c>
      <c r="S20" s="73">
        <f t="shared" si="7"/>
        <v>1.8363636363636364</v>
      </c>
      <c r="T20" s="81">
        <f>T21+T22+T23+T24+T25+T26+T27+T28</f>
        <v>95.4</v>
      </c>
      <c r="U20" s="25">
        <f>U21+U22+U23+U24+U25+U26+U27+U28</f>
        <v>97.1</v>
      </c>
      <c r="V20" s="82">
        <f t="shared" si="8"/>
        <v>1.0178197064989516</v>
      </c>
      <c r="W20" s="24">
        <f>W21+W22+W23+W24+W25+W26+W27+W28</f>
        <v>23.7</v>
      </c>
      <c r="X20" s="25">
        <f>X21+X22+X23+X24+X25+X26+X27+X28</f>
        <v>23.1</v>
      </c>
      <c r="Y20" s="73">
        <f t="shared" si="9"/>
        <v>0.9746835443037976</v>
      </c>
      <c r="Z20" s="81">
        <f>Z21+Z22+Z23+Z24+Z25+Z26+Z27+Z28</f>
        <v>20</v>
      </c>
      <c r="AA20" s="25">
        <f>AA21+AA22+AA23+AA24+AA25+AA26+AA27+AA28</f>
        <v>28.8</v>
      </c>
      <c r="AB20" s="82">
        <f t="shared" si="4"/>
        <v>1.44</v>
      </c>
    </row>
    <row r="21" spans="1:28" ht="48.75" customHeight="1">
      <c r="A21" s="20" t="s">
        <v>20</v>
      </c>
      <c r="B21" s="9">
        <f t="shared" si="12"/>
        <v>972.2</v>
      </c>
      <c r="C21" s="3">
        <f t="shared" si="12"/>
        <v>1003.5999999999999</v>
      </c>
      <c r="D21" s="79">
        <f t="shared" si="0"/>
        <v>1.0322978810944248</v>
      </c>
      <c r="E21" s="10">
        <v>439</v>
      </c>
      <c r="F21" s="3">
        <v>467.6</v>
      </c>
      <c r="G21" s="72">
        <f t="shared" si="1"/>
        <v>1.0651480637813213</v>
      </c>
      <c r="H21" s="1">
        <v>368</v>
      </c>
      <c r="I21" s="3">
        <v>379.2</v>
      </c>
      <c r="J21" s="79">
        <f t="shared" si="10"/>
        <v>1.0304347826086957</v>
      </c>
      <c r="K21" s="10">
        <v>42.6</v>
      </c>
      <c r="L21" s="3">
        <v>41.7</v>
      </c>
      <c r="M21" s="72">
        <f>L21/K21</f>
        <v>0.9788732394366197</v>
      </c>
      <c r="N21" s="95">
        <v>33</v>
      </c>
      <c r="O21" s="4">
        <v>25.3</v>
      </c>
      <c r="P21" s="79">
        <f t="shared" si="11"/>
        <v>0.7666666666666667</v>
      </c>
      <c r="Q21" s="90"/>
      <c r="R21" s="12">
        <v>1.9</v>
      </c>
      <c r="S21" s="72" t="e">
        <f t="shared" si="7"/>
        <v>#DIV/0!</v>
      </c>
      <c r="T21" s="78">
        <v>82.4</v>
      </c>
      <c r="U21" s="12">
        <v>82.8</v>
      </c>
      <c r="V21" s="79">
        <f t="shared" si="8"/>
        <v>1.0048543689320388</v>
      </c>
      <c r="W21" s="90">
        <v>7.2</v>
      </c>
      <c r="X21" s="12">
        <v>5.1</v>
      </c>
      <c r="Y21" s="72">
        <f t="shared" si="9"/>
        <v>0.7083333333333333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53</v>
      </c>
      <c r="C22" s="3">
        <f t="shared" si="12"/>
        <v>99.1</v>
      </c>
      <c r="D22" s="79">
        <f t="shared" si="0"/>
        <v>1.869811320754717</v>
      </c>
      <c r="E22" s="10">
        <v>53</v>
      </c>
      <c r="F22" s="3">
        <v>99.1</v>
      </c>
      <c r="G22" s="72">
        <f t="shared" si="1"/>
        <v>1.869811320754717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227.5</v>
      </c>
      <c r="C23" s="3">
        <f t="shared" si="12"/>
        <v>319.9</v>
      </c>
      <c r="D23" s="79">
        <f t="shared" si="0"/>
        <v>1.406153846153846</v>
      </c>
      <c r="E23" s="10">
        <v>61</v>
      </c>
      <c r="F23" s="3">
        <v>93.7</v>
      </c>
      <c r="G23" s="72">
        <f t="shared" si="1"/>
        <v>1.5360655737704918</v>
      </c>
      <c r="H23" s="9"/>
      <c r="I23" s="4"/>
      <c r="J23" s="79" t="e">
        <f>I23/H23</f>
        <v>#DIV/0!</v>
      </c>
      <c r="K23" s="10">
        <v>11</v>
      </c>
      <c r="L23" s="3">
        <v>9</v>
      </c>
      <c r="M23" s="72">
        <f>L23/K23</f>
        <v>0.8181818181818182</v>
      </c>
      <c r="N23" s="9">
        <v>51</v>
      </c>
      <c r="O23" s="3">
        <v>57</v>
      </c>
      <c r="P23" s="79">
        <f>O23/N23</f>
        <v>1.1176470588235294</v>
      </c>
      <c r="Q23" s="90">
        <v>55</v>
      </c>
      <c r="R23" s="12">
        <v>99.1</v>
      </c>
      <c r="S23" s="72">
        <f t="shared" si="7"/>
        <v>1.8018181818181818</v>
      </c>
      <c r="T23" s="78">
        <v>13</v>
      </c>
      <c r="U23" s="12">
        <v>14.3</v>
      </c>
      <c r="V23" s="79">
        <f t="shared" si="8"/>
        <v>1.1</v>
      </c>
      <c r="W23" s="90">
        <v>16.5</v>
      </c>
      <c r="X23" s="12">
        <v>18</v>
      </c>
      <c r="Y23" s="72">
        <f>X23/W23</f>
        <v>1.0909090909090908</v>
      </c>
      <c r="Z23" s="78">
        <v>20</v>
      </c>
      <c r="AA23" s="12">
        <v>28.8</v>
      </c>
      <c r="AB23" s="79">
        <f t="shared" si="4"/>
        <v>1.44</v>
      </c>
    </row>
    <row r="24" spans="1:28" ht="30.75" customHeight="1">
      <c r="A24" s="20" t="s">
        <v>22</v>
      </c>
      <c r="B24" s="9">
        <f t="shared" si="12"/>
        <v>820</v>
      </c>
      <c r="C24" s="3">
        <f t="shared" si="12"/>
        <v>1847</v>
      </c>
      <c r="D24" s="79">
        <f t="shared" si="0"/>
        <v>2.252439024390244</v>
      </c>
      <c r="E24" s="10">
        <v>810</v>
      </c>
      <c r="F24" s="3">
        <v>1846</v>
      </c>
      <c r="G24" s="72">
        <f t="shared" si="1"/>
        <v>2.2790123456790123</v>
      </c>
      <c r="H24" s="9">
        <v>10</v>
      </c>
      <c r="I24" s="3">
        <v>1</v>
      </c>
      <c r="J24" s="79">
        <f>I24/H24</f>
        <v>0.1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5</v>
      </c>
      <c r="C26" s="3">
        <f>F26+I26+L26+O26+R26+U26+X26+AA26</f>
        <v>167.5</v>
      </c>
      <c r="D26" s="79">
        <f t="shared" si="0"/>
        <v>33.5</v>
      </c>
      <c r="E26" s="10">
        <v>5</v>
      </c>
      <c r="F26" s="3">
        <v>167.5</v>
      </c>
      <c r="G26" s="72">
        <f t="shared" si="1"/>
        <v>33.5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15767.8</v>
      </c>
      <c r="C29" s="102">
        <f>C20+C9</f>
        <v>18848.399999999998</v>
      </c>
      <c r="D29" s="103">
        <f>C29/B29</f>
        <v>1.195372848463324</v>
      </c>
      <c r="E29" s="104">
        <f>SUM(E20+E9)</f>
        <v>9395.7</v>
      </c>
      <c r="F29" s="104">
        <f>SUM(F20+F9)</f>
        <v>11911.6</v>
      </c>
      <c r="G29" s="103">
        <f t="shared" si="1"/>
        <v>1.2677714273550666</v>
      </c>
      <c r="H29" s="104">
        <f>SUM(H20+H9)</f>
        <v>4275</v>
      </c>
      <c r="I29" s="104">
        <f>SUM(I20+I9)</f>
        <v>4408.2</v>
      </c>
      <c r="J29" s="103">
        <f>I29/H29</f>
        <v>1.031157894736842</v>
      </c>
      <c r="K29" s="104">
        <f>SUM(K20+K9)</f>
        <v>196.6</v>
      </c>
      <c r="L29" s="104">
        <f>SUM(L20+L9)</f>
        <v>248.5</v>
      </c>
      <c r="M29" s="103">
        <f>L29/K29</f>
        <v>1.2639877924720244</v>
      </c>
      <c r="N29" s="104">
        <f>SUM(N20+N9)</f>
        <v>245.9</v>
      </c>
      <c r="O29" s="104">
        <f>SUM(O20+O9)</f>
        <v>247.60000000000002</v>
      </c>
      <c r="P29" s="103">
        <f>O29/N29</f>
        <v>1.0069133794225296</v>
      </c>
      <c r="Q29" s="104">
        <f>SUM(Q20+Q9)</f>
        <v>392.4</v>
      </c>
      <c r="R29" s="104">
        <f>SUM(R20+R9)</f>
        <v>544.2</v>
      </c>
      <c r="S29" s="103">
        <f>R29/Q29</f>
        <v>1.3868501529051989</v>
      </c>
      <c r="T29" s="104">
        <f>SUM(T20+T9)</f>
        <v>637.4</v>
      </c>
      <c r="U29" s="104">
        <f>SUM(U20+U9)</f>
        <v>692.2</v>
      </c>
      <c r="V29" s="103">
        <f>U29/T29</f>
        <v>1.0859742704738</v>
      </c>
      <c r="W29" s="104">
        <f>SUM(W20+W9)</f>
        <v>484.7</v>
      </c>
      <c r="X29" s="104">
        <f>SUM(X20+X9)</f>
        <v>538</v>
      </c>
      <c r="Y29" s="103">
        <f>X29/W29</f>
        <v>1.1099649267588199</v>
      </c>
      <c r="Z29" s="104">
        <f>SUM(Z20+Z9)</f>
        <v>140.1</v>
      </c>
      <c r="AA29" s="104">
        <f>SUM(AA20+AA9)</f>
        <v>258.1</v>
      </c>
      <c r="AB29" s="105">
        <f>AA29/Z29</f>
        <v>1.8422555317630267</v>
      </c>
    </row>
    <row r="34" ht="12.75">
      <c r="C34" t="s">
        <v>45</v>
      </c>
    </row>
    <row r="40" ht="12.75">
      <c r="E40" s="5"/>
    </row>
  </sheetData>
  <sheetProtection/>
  <mergeCells count="15"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  <mergeCell ref="A6:A8"/>
    <mergeCell ref="AA5:AB5"/>
    <mergeCell ref="A2:AB2"/>
    <mergeCell ref="A3:AB3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="80" zoomScaleNormal="80" zoomScalePageLayoutView="0" workbookViewId="0" topLeftCell="A7">
      <selection activeCell="D26" sqref="D26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46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13690.099999999999</v>
      </c>
      <c r="C9" s="46">
        <f>SUM(C10:C19)</f>
        <v>15411.3</v>
      </c>
      <c r="D9" s="46">
        <f>C9-B9</f>
        <v>1721.2000000000007</v>
      </c>
      <c r="E9" s="47">
        <f aca="true" t="shared" si="0" ref="E9:E29">C9/B9*100</f>
        <v>112.57258895113989</v>
      </c>
    </row>
    <row r="10" spans="1:5" ht="17.25" customHeight="1">
      <c r="A10" s="48" t="s">
        <v>6</v>
      </c>
      <c r="B10" s="35">
        <v>6177.4</v>
      </c>
      <c r="C10" s="35">
        <v>7148.4</v>
      </c>
      <c r="D10" s="35">
        <f aca="true" t="shared" si="1" ref="D10:D27">C10-B10</f>
        <v>971</v>
      </c>
      <c r="E10" s="33">
        <f t="shared" si="0"/>
        <v>115.71858710784473</v>
      </c>
    </row>
    <row r="11" spans="1:5" ht="17.25" customHeight="1">
      <c r="A11" s="36" t="s">
        <v>39</v>
      </c>
      <c r="B11" s="32">
        <v>3036</v>
      </c>
      <c r="C11" s="32">
        <v>3061.4</v>
      </c>
      <c r="D11" s="32">
        <f t="shared" si="1"/>
        <v>25.40000000000009</v>
      </c>
      <c r="E11" s="33">
        <f t="shared" si="0"/>
        <v>100.83662714097497</v>
      </c>
    </row>
    <row r="12" spans="1:5" ht="33" customHeight="1">
      <c r="A12" s="49" t="s">
        <v>43</v>
      </c>
      <c r="B12" s="32">
        <v>785.5</v>
      </c>
      <c r="C12" s="32">
        <v>962.1</v>
      </c>
      <c r="D12" s="32">
        <f t="shared" si="1"/>
        <v>176.60000000000002</v>
      </c>
      <c r="E12" s="33">
        <f t="shared" si="0"/>
        <v>122.48249522597072</v>
      </c>
    </row>
    <row r="13" spans="1:5" ht="38.25" customHeight="1">
      <c r="A13" s="49" t="s">
        <v>7</v>
      </c>
      <c r="B13" s="32">
        <v>685</v>
      </c>
      <c r="C13" s="32">
        <v>809.2</v>
      </c>
      <c r="D13" s="32">
        <f t="shared" si="1"/>
        <v>124.20000000000005</v>
      </c>
      <c r="E13" s="33">
        <f t="shared" si="0"/>
        <v>118.13138686131389</v>
      </c>
    </row>
    <row r="14" spans="1:5" ht="36.75" customHeight="1">
      <c r="A14" s="49" t="s">
        <v>40</v>
      </c>
      <c r="B14" s="32">
        <v>109.5</v>
      </c>
      <c r="C14" s="32">
        <v>186</v>
      </c>
      <c r="D14" s="32">
        <f>C14-B14</f>
        <v>76.5</v>
      </c>
      <c r="E14" s="33">
        <f t="shared" si="0"/>
        <v>169.86301369863014</v>
      </c>
    </row>
    <row r="15" spans="1:5" ht="23.25" customHeight="1">
      <c r="A15" s="49" t="s">
        <v>11</v>
      </c>
      <c r="B15" s="32">
        <v>550.5</v>
      </c>
      <c r="C15" s="32">
        <v>848.3</v>
      </c>
      <c r="D15" s="32">
        <f>C15-B15</f>
        <v>297.79999999999995</v>
      </c>
      <c r="E15" s="33">
        <f>C15/B15*100</f>
        <v>154.09627611262488</v>
      </c>
    </row>
    <row r="16" spans="1:5" ht="17.25" customHeight="1">
      <c r="A16" s="36" t="s">
        <v>9</v>
      </c>
      <c r="B16" s="32">
        <v>4.5</v>
      </c>
      <c r="C16" s="32">
        <v>-124.2</v>
      </c>
      <c r="D16" s="32">
        <f t="shared" si="1"/>
        <v>-128.7</v>
      </c>
      <c r="E16" s="33">
        <f t="shared" si="0"/>
        <v>-2760</v>
      </c>
    </row>
    <row r="17" spans="1:5" ht="17.25" customHeight="1">
      <c r="A17" s="36" t="s">
        <v>42</v>
      </c>
      <c r="B17" s="32">
        <v>2093.7</v>
      </c>
      <c r="C17" s="32">
        <v>2260.1</v>
      </c>
      <c r="D17" s="32">
        <f t="shared" si="1"/>
        <v>166.4000000000001</v>
      </c>
      <c r="E17" s="33">
        <f t="shared" si="0"/>
        <v>107.94765248125329</v>
      </c>
    </row>
    <row r="18" spans="1:5" ht="17.25" customHeight="1">
      <c r="A18" s="49" t="s">
        <v>8</v>
      </c>
      <c r="B18" s="32">
        <v>248</v>
      </c>
      <c r="C18" s="38">
        <v>260</v>
      </c>
      <c r="D18" s="32">
        <f t="shared" si="1"/>
        <v>12</v>
      </c>
      <c r="E18" s="33">
        <f t="shared" si="0"/>
        <v>104.83870967741935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2077.7</v>
      </c>
      <c r="C20" s="52">
        <f>SUM(C21:C27)</f>
        <v>3437.1</v>
      </c>
      <c r="D20" s="46">
        <f t="shared" si="1"/>
        <v>1359.4</v>
      </c>
      <c r="E20" s="47">
        <f t="shared" si="0"/>
        <v>165.4281176300717</v>
      </c>
    </row>
    <row r="21" spans="1:5" ht="54" customHeight="1">
      <c r="A21" s="53" t="s">
        <v>20</v>
      </c>
      <c r="B21" s="35">
        <v>972.2</v>
      </c>
      <c r="C21" s="35">
        <v>1003.6</v>
      </c>
      <c r="D21" s="40">
        <f t="shared" si="1"/>
        <v>31.399999999999977</v>
      </c>
      <c r="E21" s="54">
        <f t="shared" si="0"/>
        <v>103.2297881094425</v>
      </c>
    </row>
    <row r="22" spans="1:5" ht="34.5" customHeight="1">
      <c r="A22" s="49" t="s">
        <v>12</v>
      </c>
      <c r="B22" s="32">
        <v>53</v>
      </c>
      <c r="C22" s="32">
        <v>99.1</v>
      </c>
      <c r="D22" s="32">
        <f t="shared" si="1"/>
        <v>46.099999999999994</v>
      </c>
      <c r="E22" s="33">
        <f t="shared" si="0"/>
        <v>186.9811320754717</v>
      </c>
    </row>
    <row r="23" spans="1:5" ht="36.75" customHeight="1">
      <c r="A23" s="49" t="s">
        <v>21</v>
      </c>
      <c r="B23" s="32">
        <v>227.5</v>
      </c>
      <c r="C23" s="32">
        <v>319.9</v>
      </c>
      <c r="D23" s="32">
        <f t="shared" si="1"/>
        <v>92.39999999999998</v>
      </c>
      <c r="E23" s="33">
        <f t="shared" si="0"/>
        <v>140.6153846153846</v>
      </c>
    </row>
    <row r="24" spans="1:5" ht="36" customHeight="1">
      <c r="A24" s="49" t="s">
        <v>22</v>
      </c>
      <c r="B24" s="32">
        <v>820</v>
      </c>
      <c r="C24" s="38">
        <v>1847</v>
      </c>
      <c r="D24" s="32">
        <f t="shared" si="1"/>
        <v>1027</v>
      </c>
      <c r="E24" s="33">
        <f t="shared" si="0"/>
        <v>225.2439024390244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5</v>
      </c>
      <c r="C26" s="32">
        <v>167.5</v>
      </c>
      <c r="D26" s="32">
        <f t="shared" si="1"/>
        <v>162.5</v>
      </c>
      <c r="E26" s="33">
        <f t="shared" si="0"/>
        <v>3350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46">
        <f>SUM(B20+B9)</f>
        <v>15767.8</v>
      </c>
      <c r="C29" s="52">
        <f>SUM(C20+C9)</f>
        <v>18848.399999999998</v>
      </c>
      <c r="D29" s="52">
        <f>C29-B29</f>
        <v>3080.5999999999985</v>
      </c>
      <c r="E29" s="47">
        <f t="shared" si="0"/>
        <v>119.5372848463324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</cp:lastModifiedBy>
  <cp:lastPrinted>2020-03-31T09:53:49Z</cp:lastPrinted>
  <dcterms:created xsi:type="dcterms:W3CDTF">1996-10-08T23:32:33Z</dcterms:created>
  <dcterms:modified xsi:type="dcterms:W3CDTF">2020-04-03T11:35:11Z</dcterms:modified>
  <cp:category/>
  <cp:version/>
  <cp:contentType/>
  <cp:contentStatus/>
</cp:coreProperties>
</file>