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<sst xmlns="http://schemas.openxmlformats.org/spreadsheetml/2006/main" count="124" uniqueCount="55">
  <si>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</si>
  <si>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</si>
  <si>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</si>
  <si>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</si>
  <si>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</si>
  <si>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</si>
  <si>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</si>
  <si>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</si>
  <si>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</si>
  <si>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</si>
  <si>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</si>
  <si>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</si>
  <si>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</si>
  <si>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</si>
  <si>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</si>
  <si>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</si>
  <si>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</si>
  <si>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</si>
  <si>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</si>
  <si>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</si>
  <si>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</si>
  <si>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</si>
  <si>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</si>
  <si>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</si>
  <si>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</si>
  <si>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</si>
  <si>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</si>
  <si>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</si>
  <si>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</si>
  <si>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</si>
  <si>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</si>
  <si>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</si>
  <si>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</si>
  <si>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</si>
  <si>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</si>
  <si>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</si>
  <si>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</si>
  <si>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</si>
  <si>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</si>
  <si>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</si>
  <si>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</si>
  <si>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Всего  доходов</t>
  </si>
  <si>
    <t xml:space="preserve"> - земельный налог </t>
  </si>
  <si>
    <t>налог, взимаемый в связи с применением упрощённой системы налогообложения</t>
  </si>
  <si>
    <t xml:space="preserve"> -  единый сельхозналог</t>
  </si>
  <si>
    <t xml:space="preserve"> </t>
  </si>
  <si>
    <t>за  январь-февраль  2019 - 2020 года</t>
  </si>
  <si>
    <t>факт за январь - февраль 2019 года</t>
  </si>
  <si>
    <t>факт за январь - февраль 2020 года</t>
  </si>
  <si>
    <t>за  январь - февраль 2020 года</t>
  </si>
  <si>
    <t xml:space="preserve"> план на январь - февраль  2020 года</t>
  </si>
  <si>
    <t>факт за январь - февраль   2020 года</t>
  </si>
  <si>
    <t xml:space="preserve"> план на январь-февраль 2020 года</t>
  </si>
  <si>
    <t>за январь-февраль 2020 года</t>
  </si>
  <si>
    <t>факт за январь-февраль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</si>
</sst>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80" zoomScaleNormal="80" zoomScalePageLayoutView="0" workbookViewId="0" topLeftCell="A4">
      <selection activeCell="C10" sqref="C10:C18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07" t="s">
        <v>26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36</v>
      </c>
      <c r="B4" s="107"/>
      <c r="C4" s="107"/>
      <c r="D4" s="107"/>
      <c r="E4" s="107"/>
      <c r="F4" s="2"/>
    </row>
    <row r="5" spans="1:5" ht="17.25" customHeight="1">
      <c r="A5" s="107" t="s">
        <v>46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47</v>
      </c>
      <c r="C8" s="30" t="s">
        <v>48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8041.3</v>
      </c>
      <c r="C9" s="46">
        <f>SUM(C10:C19)</f>
        <v>10591</v>
      </c>
      <c r="D9" s="46">
        <f>C9-B9</f>
        <v>2549.7</v>
      </c>
      <c r="E9" s="47">
        <f aca="true" t="shared" si="0" ref="E9:E31">C9/B9*100</f>
        <v>131.70755972293037</v>
      </c>
    </row>
    <row r="10" spans="1:5" ht="17.25" customHeight="1">
      <c r="A10" s="58" t="s">
        <v>6</v>
      </c>
      <c r="B10" s="35">
        <v>3020</v>
      </c>
      <c r="C10" s="35">
        <v>5170.2</v>
      </c>
      <c r="D10" s="35">
        <f aca="true" t="shared" si="1" ref="D10:D27">C10-B10</f>
        <v>2150.2</v>
      </c>
      <c r="E10" s="33">
        <f t="shared" si="0"/>
        <v>171.19867549668874</v>
      </c>
    </row>
    <row r="11" spans="1:5" ht="17.25" customHeight="1">
      <c r="A11" s="34" t="s">
        <v>39</v>
      </c>
      <c r="B11" s="32">
        <v>2304.7</v>
      </c>
      <c r="C11" s="32">
        <v>2078.4</v>
      </c>
      <c r="D11" s="32">
        <f t="shared" si="1"/>
        <v>-226.29999999999973</v>
      </c>
      <c r="E11" s="33">
        <f t="shared" si="0"/>
        <v>90.18093461188008</v>
      </c>
    </row>
    <row r="12" spans="1:5" ht="34.5" customHeight="1">
      <c r="A12" s="49" t="s">
        <v>43</v>
      </c>
      <c r="B12" s="32">
        <v>227.6</v>
      </c>
      <c r="C12" s="32">
        <v>221.8</v>
      </c>
      <c r="D12" s="32">
        <f t="shared" si="1"/>
        <v>-5.799999999999983</v>
      </c>
      <c r="E12" s="33">
        <f t="shared" si="0"/>
        <v>97.45166959578209</v>
      </c>
    </row>
    <row r="13" spans="1:5" ht="39" customHeight="1">
      <c r="A13" s="37" t="s">
        <v>7</v>
      </c>
      <c r="B13" s="32">
        <v>537.9</v>
      </c>
      <c r="C13" s="32">
        <v>792.6</v>
      </c>
      <c r="D13" s="32">
        <f t="shared" si="1"/>
        <v>254.70000000000005</v>
      </c>
      <c r="E13" s="33">
        <f t="shared" si="0"/>
        <v>147.35080870050197</v>
      </c>
    </row>
    <row r="14" spans="1:8" ht="42" customHeight="1">
      <c r="A14" s="37" t="s">
        <v>40</v>
      </c>
      <c r="B14" s="32">
        <v>93.9</v>
      </c>
      <c r="C14" s="32">
        <v>49.5</v>
      </c>
      <c r="D14" s="32">
        <f t="shared" si="1"/>
        <v>-44.400000000000006</v>
      </c>
      <c r="E14" s="33">
        <f t="shared" si="0"/>
        <v>52.715654952076676</v>
      </c>
      <c r="H14" s="106"/>
    </row>
    <row r="15" spans="1:5" ht="21" customHeight="1">
      <c r="A15" s="37" t="s">
        <v>11</v>
      </c>
      <c r="B15" s="32">
        <v>120.3</v>
      </c>
      <c r="C15" s="32">
        <v>121.9</v>
      </c>
      <c r="D15" s="32">
        <f t="shared" si="1"/>
        <v>1.6000000000000085</v>
      </c>
      <c r="E15" s="33">
        <f t="shared" si="0"/>
        <v>101.33000831255197</v>
      </c>
    </row>
    <row r="16" spans="1:5" ht="17.25" customHeight="1">
      <c r="A16" s="34" t="s">
        <v>9</v>
      </c>
      <c r="B16" s="32">
        <v>16.5</v>
      </c>
      <c r="C16" s="32">
        <v>-133.7</v>
      </c>
      <c r="D16" s="32">
        <f t="shared" si="1"/>
        <v>-150.2</v>
      </c>
      <c r="E16" s="33">
        <f t="shared" si="0"/>
        <v>-810.3030303030301</v>
      </c>
    </row>
    <row r="17" spans="1:5" ht="17.25" customHeight="1">
      <c r="A17" s="34" t="s">
        <v>42</v>
      </c>
      <c r="B17" s="32">
        <v>1493.3</v>
      </c>
      <c r="C17" s="32">
        <v>2113.8</v>
      </c>
      <c r="D17" s="32">
        <f t="shared" si="1"/>
        <v>620.5000000000002</v>
      </c>
      <c r="E17" s="33">
        <f t="shared" si="0"/>
        <v>141.55226679166947</v>
      </c>
    </row>
    <row r="18" spans="1:5" ht="17.25" customHeight="1">
      <c r="A18" s="37" t="s">
        <v>8</v>
      </c>
      <c r="B18" s="38">
        <v>227.1</v>
      </c>
      <c r="C18" s="38">
        <v>176.5</v>
      </c>
      <c r="D18" s="32">
        <f t="shared" si="1"/>
        <v>-50.599999999999994</v>
      </c>
      <c r="E18" s="33">
        <f t="shared" si="0"/>
        <v>77.71906649053281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856.4</v>
      </c>
      <c r="C20" s="46">
        <f>SUM(C21:C27)</f>
        <v>1022.5000000000001</v>
      </c>
      <c r="D20" s="46">
        <f t="shared" si="1"/>
        <v>166.10000000000014</v>
      </c>
      <c r="E20" s="47">
        <f t="shared" si="0"/>
        <v>119.3951424567959</v>
      </c>
    </row>
    <row r="21" spans="1:9" ht="56.25" customHeight="1">
      <c r="A21" s="62" t="s">
        <v>20</v>
      </c>
      <c r="B21" s="35">
        <v>159.7</v>
      </c>
      <c r="C21" s="35">
        <v>651.7</v>
      </c>
      <c r="D21" s="35">
        <f t="shared" si="1"/>
        <v>492.00000000000006</v>
      </c>
      <c r="E21" s="33">
        <f t="shared" si="0"/>
        <v>408.07764558547285</v>
      </c>
      <c r="I21" s="8"/>
    </row>
    <row r="22" spans="1:5" ht="31.5" customHeight="1">
      <c r="A22" s="37" t="s">
        <v>12</v>
      </c>
      <c r="B22" s="32">
        <v>27.7</v>
      </c>
      <c r="C22" s="32">
        <v>74.6</v>
      </c>
      <c r="D22" s="32">
        <f t="shared" si="1"/>
        <v>46.89999999999999</v>
      </c>
      <c r="E22" s="33">
        <f t="shared" si="0"/>
        <v>269.3140794223827</v>
      </c>
    </row>
    <row r="23" spans="1:5" ht="36.75" customHeight="1">
      <c r="A23" s="37" t="s">
        <v>21</v>
      </c>
      <c r="B23" s="32">
        <v>327.8</v>
      </c>
      <c r="C23" s="32">
        <v>231.5</v>
      </c>
      <c r="D23" s="32">
        <f t="shared" si="1"/>
        <v>-96.30000000000001</v>
      </c>
      <c r="E23" s="33">
        <f t="shared" si="0"/>
        <v>70.62233068944478</v>
      </c>
    </row>
    <row r="24" spans="1:5" ht="36" customHeight="1">
      <c r="A24" s="37" t="s">
        <v>22</v>
      </c>
      <c r="B24" s="38">
        <v>218.4</v>
      </c>
      <c r="C24" s="38"/>
      <c r="D24" s="32">
        <f t="shared" si="1"/>
        <v>-218.4</v>
      </c>
      <c r="E24" s="33">
        <f t="shared" si="0"/>
        <v>0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119.4</v>
      </c>
      <c r="C26" s="32">
        <v>64.7</v>
      </c>
      <c r="D26" s="32">
        <f t="shared" si="1"/>
        <v>-54.7</v>
      </c>
      <c r="E26" s="33">
        <f t="shared" si="0"/>
        <v>54.187604690117254</v>
      </c>
    </row>
    <row r="27" spans="1:5" ht="18" customHeight="1">
      <c r="A27" s="37" t="s">
        <v>25</v>
      </c>
      <c r="B27" s="38">
        <v>3.4</v>
      </c>
      <c r="C27" s="38"/>
      <c r="D27" s="32">
        <f t="shared" si="1"/>
        <v>-3.4</v>
      </c>
      <c r="E27" s="33">
        <f t="shared" si="0"/>
        <v>0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41</v>
      </c>
      <c r="B31" s="46">
        <f>B9+B20</f>
        <v>8897.7</v>
      </c>
      <c r="C31" s="46">
        <f>C9+C20</f>
        <v>11613.5</v>
      </c>
      <c r="D31" s="46">
        <f>D9+D20</f>
        <v>2715.8</v>
      </c>
      <c r="E31" s="47">
        <f t="shared" si="0"/>
        <v>130.52249457725028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A13" sqref="AA13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8" t="s">
        <v>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8" ht="16.5" customHeight="1">
      <c r="A2" s="118" t="s">
        <v>35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</row>
    <row r="3" spans="1:28" ht="17.25" customHeight="1">
      <c r="A3" s="118" t="s">
        <v>49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17" t="s">
        <v>3</v>
      </c>
      <c r="AB5" s="117"/>
    </row>
    <row r="6" spans="1:28" ht="15.75" customHeight="1" thickBot="1">
      <c r="A6" s="112" t="s">
        <v>0</v>
      </c>
      <c r="B6" s="119" t="s">
        <v>14</v>
      </c>
      <c r="C6" s="120"/>
      <c r="D6" s="121"/>
      <c r="E6" s="125" t="s">
        <v>2</v>
      </c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6"/>
    </row>
    <row r="7" spans="1:28" ht="37.5" customHeight="1" thickBot="1">
      <c r="A7" s="115"/>
      <c r="B7" s="122"/>
      <c r="C7" s="123"/>
      <c r="D7" s="124"/>
      <c r="E7" s="113" t="s">
        <v>15</v>
      </c>
      <c r="F7" s="113"/>
      <c r="G7" s="114"/>
      <c r="H7" s="112" t="s">
        <v>28</v>
      </c>
      <c r="I7" s="113"/>
      <c r="J7" s="114"/>
      <c r="K7" s="109" t="s">
        <v>29</v>
      </c>
      <c r="L7" s="110"/>
      <c r="M7" s="111"/>
      <c r="N7" s="112" t="s">
        <v>30</v>
      </c>
      <c r="O7" s="113"/>
      <c r="P7" s="114"/>
      <c r="Q7" s="112" t="s">
        <v>31</v>
      </c>
      <c r="R7" s="113"/>
      <c r="S7" s="114"/>
      <c r="T7" s="112" t="s">
        <v>32</v>
      </c>
      <c r="U7" s="113"/>
      <c r="V7" s="114"/>
      <c r="W7" s="112" t="s">
        <v>33</v>
      </c>
      <c r="X7" s="113"/>
      <c r="Y7" s="114"/>
      <c r="Z7" s="109" t="s">
        <v>34</v>
      </c>
      <c r="AA7" s="110"/>
      <c r="AB7" s="111"/>
    </row>
    <row r="8" spans="1:28" ht="72" customHeight="1" thickBot="1">
      <c r="A8" s="116"/>
      <c r="B8" s="70" t="s">
        <v>50</v>
      </c>
      <c r="C8" s="14" t="s">
        <v>51</v>
      </c>
      <c r="D8" s="14" t="s">
        <v>1</v>
      </c>
      <c r="E8" s="70" t="s">
        <v>50</v>
      </c>
      <c r="F8" s="14" t="s">
        <v>51</v>
      </c>
      <c r="G8" s="14" t="s">
        <v>1</v>
      </c>
      <c r="H8" s="70" t="s">
        <v>50</v>
      </c>
      <c r="I8" s="14" t="s">
        <v>51</v>
      </c>
      <c r="J8" s="14" t="s">
        <v>1</v>
      </c>
      <c r="K8" s="70" t="s">
        <v>50</v>
      </c>
      <c r="L8" s="14" t="s">
        <v>51</v>
      </c>
      <c r="M8" s="14" t="s">
        <v>1</v>
      </c>
      <c r="N8" s="70" t="s">
        <v>50</v>
      </c>
      <c r="O8" s="14" t="s">
        <v>51</v>
      </c>
      <c r="P8" s="14" t="s">
        <v>1</v>
      </c>
      <c r="Q8" s="70" t="s">
        <v>50</v>
      </c>
      <c r="R8" s="14" t="s">
        <v>51</v>
      </c>
      <c r="S8" s="14" t="s">
        <v>1</v>
      </c>
      <c r="T8" s="70" t="s">
        <v>50</v>
      </c>
      <c r="U8" s="14" t="s">
        <v>51</v>
      </c>
      <c r="V8" s="14" t="s">
        <v>1</v>
      </c>
      <c r="W8" s="70" t="s">
        <v>50</v>
      </c>
      <c r="X8" s="14" t="s">
        <v>51</v>
      </c>
      <c r="Y8" s="14" t="s">
        <v>1</v>
      </c>
      <c r="Z8" s="70" t="s">
        <v>50</v>
      </c>
      <c r="AA8" s="14" t="s">
        <v>51</v>
      </c>
      <c r="AB8" s="14" t="s">
        <v>1</v>
      </c>
    </row>
    <row r="9" spans="1:28" ht="22.5" customHeight="1">
      <c r="A9" s="18" t="s">
        <v>17</v>
      </c>
      <c r="B9" s="75">
        <f>E9+H9+K9+N9+Q9+T9+W9+Z9</f>
        <v>9330.800000000001</v>
      </c>
      <c r="C9" s="76">
        <f>F9+I9+L9+O9+R9+U9+X9+AA9</f>
        <v>10591.000000000002</v>
      </c>
      <c r="D9" s="77">
        <f aca="true" t="shared" si="0" ref="D9:D27">C9/B9</f>
        <v>1.135058087195096</v>
      </c>
      <c r="E9" s="68">
        <f>SUM(E10:E19)</f>
        <v>5012</v>
      </c>
      <c r="F9" s="69">
        <f>SUM(F10:F19)</f>
        <v>5853.500000000001</v>
      </c>
      <c r="G9" s="71">
        <f aca="true" t="shared" si="1" ref="G9:G29">F9/E9</f>
        <v>1.1678970470869914</v>
      </c>
      <c r="H9" s="75">
        <f>SUM(H10:H19)</f>
        <v>2857</v>
      </c>
      <c r="I9" s="76">
        <f>SUM(I10:I19)</f>
        <v>2962.2</v>
      </c>
      <c r="J9" s="77">
        <f aca="true" t="shared" si="2" ref="J9:J14">I9/H9</f>
        <v>1.0368218410920544</v>
      </c>
      <c r="K9" s="68">
        <f>SUM(K10:K19)</f>
        <v>120</v>
      </c>
      <c r="L9" s="69">
        <f>SUM(L10:L19)</f>
        <v>158</v>
      </c>
      <c r="M9" s="71">
        <f aca="true" t="shared" si="3" ref="M9:M18">L9/K9</f>
        <v>1.3166666666666667</v>
      </c>
      <c r="N9" s="75">
        <f>SUM(N10:N19)</f>
        <v>144</v>
      </c>
      <c r="O9" s="76">
        <f>SUM(O10:O19)</f>
        <v>152.6</v>
      </c>
      <c r="P9" s="77">
        <f>O9/N9</f>
        <v>1.0597222222222222</v>
      </c>
      <c r="Q9" s="68">
        <f>SUM(Q10:Q19)</f>
        <v>288</v>
      </c>
      <c r="R9" s="69">
        <f>SUM(R10:R19)</f>
        <v>401.1</v>
      </c>
      <c r="S9" s="71">
        <f>R9/Q9</f>
        <v>1.3927083333333334</v>
      </c>
      <c r="T9" s="75">
        <f>SUM(T10:T19)</f>
        <v>503.6</v>
      </c>
      <c r="U9" s="76">
        <f>SUM(U10:U19)</f>
        <v>521.1</v>
      </c>
      <c r="V9" s="77">
        <f>U9/T9</f>
        <v>1.034749801429706</v>
      </c>
      <c r="W9" s="68">
        <f>SUM(W10:W19)</f>
        <v>311</v>
      </c>
      <c r="X9" s="69">
        <f>SUM(X10:X19)</f>
        <v>422.9</v>
      </c>
      <c r="Y9" s="71">
        <f>X9/W9</f>
        <v>1.359807073954984</v>
      </c>
      <c r="Z9" s="75">
        <f>SUM(Z10:Z19)</f>
        <v>95.2</v>
      </c>
      <c r="AA9" s="76">
        <f>SUM(AA10:AA19)</f>
        <v>119.60000000000001</v>
      </c>
      <c r="AB9" s="77">
        <f aca="true" t="shared" si="4" ref="AB9:AB24">AA9/Z9</f>
        <v>1.2563025210084033</v>
      </c>
    </row>
    <row r="10" spans="1:28" ht="17.25" customHeight="1">
      <c r="A10" s="19" t="s">
        <v>6</v>
      </c>
      <c r="B10" s="9">
        <f>E10+H10+K10+N10+Q10+T10+W10+Z10</f>
        <v>4188.7</v>
      </c>
      <c r="C10" s="3">
        <f aca="true" t="shared" si="5" ref="C10:C19">F10+I10+L10+O10+R10+U10+X10+AA10</f>
        <v>5170.200000000001</v>
      </c>
      <c r="D10" s="79">
        <f t="shared" si="0"/>
        <v>1.2343209110225133</v>
      </c>
      <c r="E10" s="10">
        <v>2302</v>
      </c>
      <c r="F10" s="3">
        <v>2868.3</v>
      </c>
      <c r="G10" s="72">
        <f t="shared" si="1"/>
        <v>1.2460034752389229</v>
      </c>
      <c r="H10" s="9">
        <v>1705</v>
      </c>
      <c r="I10" s="3">
        <v>2054</v>
      </c>
      <c r="J10" s="79">
        <f t="shared" si="2"/>
        <v>1.2046920821114369</v>
      </c>
      <c r="K10" s="10">
        <v>34</v>
      </c>
      <c r="L10" s="3">
        <v>60.6</v>
      </c>
      <c r="M10" s="72">
        <f t="shared" si="3"/>
        <v>1.7823529411764707</v>
      </c>
      <c r="N10" s="9">
        <v>17.4</v>
      </c>
      <c r="O10" s="3">
        <v>20.8</v>
      </c>
      <c r="P10" s="79">
        <f>O10/N10</f>
        <v>1.1954022988505748</v>
      </c>
      <c r="Q10" s="90">
        <v>25</v>
      </c>
      <c r="R10" s="12">
        <v>37.8</v>
      </c>
      <c r="S10" s="72">
        <f>R10/Q10</f>
        <v>1.5119999999999998</v>
      </c>
      <c r="T10" s="78">
        <v>30.6</v>
      </c>
      <c r="U10" s="12">
        <v>31</v>
      </c>
      <c r="V10" s="79">
        <f>U10/T10</f>
        <v>1.0130718954248366</v>
      </c>
      <c r="W10" s="90">
        <v>13</v>
      </c>
      <c r="X10" s="12">
        <v>13</v>
      </c>
      <c r="Y10" s="72">
        <f>X10/W10</f>
        <v>1</v>
      </c>
      <c r="Z10" s="78">
        <v>61.7</v>
      </c>
      <c r="AA10" s="12">
        <v>84.7</v>
      </c>
      <c r="AB10" s="79">
        <f t="shared" si="4"/>
        <v>1.372771474878444</v>
      </c>
    </row>
    <row r="11" spans="1:28" ht="17.25" customHeight="1">
      <c r="A11" s="19" t="s">
        <v>39</v>
      </c>
      <c r="B11" s="9">
        <f>E11+H11+K11+N11+Q11+T11+W11+Z11</f>
        <v>2024</v>
      </c>
      <c r="C11" s="3">
        <f>F11+I11+L11+O11+R11+U11+X11+AA11</f>
        <v>2078.4</v>
      </c>
      <c r="D11" s="79">
        <f t="shared" si="0"/>
        <v>1.0268774703557313</v>
      </c>
      <c r="E11" s="10">
        <v>1600</v>
      </c>
      <c r="F11" s="3">
        <v>1659.8</v>
      </c>
      <c r="G11" s="72">
        <f t="shared" si="1"/>
        <v>1.037375</v>
      </c>
      <c r="H11" s="1">
        <v>424</v>
      </c>
      <c r="I11" s="3">
        <v>418.6</v>
      </c>
      <c r="J11" s="79">
        <f t="shared" si="2"/>
        <v>0.9872641509433963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79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31.5" customHeight="1">
      <c r="A12" s="20" t="s">
        <v>43</v>
      </c>
      <c r="B12" s="9">
        <f>E12+H12+K12+N12+Q12+T12+W12+Z12</f>
        <v>185.5</v>
      </c>
      <c r="C12" s="3">
        <f>F12+I12+L12+O12+R12+U12+X12+AA12</f>
        <v>221.8</v>
      </c>
      <c r="D12" s="79">
        <f t="shared" si="0"/>
        <v>1.1956873315363883</v>
      </c>
      <c r="E12" s="10">
        <v>185.5</v>
      </c>
      <c r="F12" s="3">
        <v>221.8</v>
      </c>
      <c r="G12" s="72">
        <f t="shared" si="1"/>
        <v>1.1956873315363883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aca="true" t="shared" si="6" ref="B13:B19">E13+H13+K13+N13+Q13+T13+W13+Z13</f>
        <v>655</v>
      </c>
      <c r="C13" s="3">
        <f t="shared" si="5"/>
        <v>792.6</v>
      </c>
      <c r="D13" s="79">
        <f t="shared" si="0"/>
        <v>1.2100763358778626</v>
      </c>
      <c r="E13" s="10">
        <v>655</v>
      </c>
      <c r="F13" s="3">
        <v>792.6</v>
      </c>
      <c r="G13" s="72">
        <f t="shared" si="1"/>
        <v>1.2100763358778626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49.5" customHeight="1">
      <c r="A14" s="20" t="s">
        <v>38</v>
      </c>
      <c r="B14" s="9">
        <f t="shared" si="6"/>
        <v>49.5</v>
      </c>
      <c r="C14" s="3">
        <f t="shared" si="5"/>
        <v>49.5</v>
      </c>
      <c r="D14" s="79">
        <f t="shared" si="0"/>
        <v>1</v>
      </c>
      <c r="E14" s="10">
        <v>49.5</v>
      </c>
      <c r="F14" s="3">
        <v>49.5</v>
      </c>
      <c r="G14" s="72">
        <f t="shared" si="1"/>
        <v>1</v>
      </c>
      <c r="H14" s="1"/>
      <c r="I14" s="4"/>
      <c r="J14" s="79" t="e">
        <f t="shared" si="2"/>
        <v>#DIV/0!</v>
      </c>
      <c r="K14" s="99"/>
      <c r="L14" s="3"/>
      <c r="M14" s="72"/>
      <c r="N14" s="9"/>
      <c r="O14" s="4"/>
      <c r="P14" s="79" t="e">
        <f>O14/N14</f>
        <v>#DIV/0!</v>
      </c>
      <c r="Q14" s="90"/>
      <c r="R14" s="11"/>
      <c r="S14" s="72" t="e">
        <f aca="true" t="shared" si="7" ref="S14:S24">R14/Q14</f>
        <v>#DIV/0!</v>
      </c>
      <c r="T14" s="78"/>
      <c r="U14" s="12"/>
      <c r="V14" s="79" t="e">
        <f aca="true" t="shared" si="8" ref="V14:V24">U14/T14</f>
        <v>#DIV/0!</v>
      </c>
      <c r="W14" s="90"/>
      <c r="X14" s="11"/>
      <c r="Y14" s="72" t="e">
        <f aca="true" t="shared" si="9" ref="Y14:Y21">X14/W14</f>
        <v>#DIV/0!</v>
      </c>
      <c r="Z14" s="78"/>
      <c r="AA14" s="12"/>
      <c r="AB14" s="79" t="e">
        <f t="shared" si="4"/>
        <v>#DIV/0!</v>
      </c>
    </row>
    <row r="15" spans="1:28" ht="27.75" customHeight="1">
      <c r="A15" s="20" t="s">
        <v>44</v>
      </c>
      <c r="B15" s="9">
        <f>E15+H15+K15+N15+Q15+T15+W15+Z15</f>
        <v>100</v>
      </c>
      <c r="C15" s="3">
        <f>F15+I15+L15+O15+R15+U15+X15+AA15</f>
        <v>121.89999999999999</v>
      </c>
      <c r="D15" s="79">
        <f>C15/B15</f>
        <v>1.2189999999999999</v>
      </c>
      <c r="E15" s="10">
        <v>70</v>
      </c>
      <c r="F15" s="3">
        <v>85.3</v>
      </c>
      <c r="G15" s="72">
        <f t="shared" si="1"/>
        <v>1.2185714285714286</v>
      </c>
      <c r="H15" s="1"/>
      <c r="I15" s="4"/>
      <c r="J15" s="79"/>
      <c r="K15" s="99"/>
      <c r="L15" s="3"/>
      <c r="M15" s="72"/>
      <c r="N15" s="9"/>
      <c r="O15" s="4"/>
      <c r="P15" s="94"/>
      <c r="Q15" s="90"/>
      <c r="R15" s="11"/>
      <c r="S15" s="72"/>
      <c r="T15" s="78"/>
      <c r="U15" s="12"/>
      <c r="V15" s="79"/>
      <c r="W15" s="90"/>
      <c r="X15" s="11">
        <v>6.6</v>
      </c>
      <c r="Y15" s="72"/>
      <c r="Z15" s="78">
        <v>30</v>
      </c>
      <c r="AA15" s="11">
        <v>30</v>
      </c>
      <c r="AB15" s="79"/>
    </row>
    <row r="16" spans="1:28" ht="17.25" customHeight="1">
      <c r="A16" s="19" t="s">
        <v>9</v>
      </c>
      <c r="B16" s="9">
        <f t="shared" si="6"/>
        <v>4.5</v>
      </c>
      <c r="C16" s="3">
        <f t="shared" si="5"/>
        <v>-133.7</v>
      </c>
      <c r="D16" s="79">
        <f t="shared" si="0"/>
        <v>-29.71111111111111</v>
      </c>
      <c r="E16" s="10"/>
      <c r="F16" s="3"/>
      <c r="G16" s="72"/>
      <c r="H16" s="9">
        <v>3</v>
      </c>
      <c r="I16" s="3">
        <v>-146.1</v>
      </c>
      <c r="J16" s="79">
        <f aca="true" t="shared" si="10" ref="J16:J21">I16/H16</f>
        <v>-48.699999999999996</v>
      </c>
      <c r="K16" s="10"/>
      <c r="L16" s="3">
        <v>5.4</v>
      </c>
      <c r="M16" s="72" t="e">
        <f t="shared" si="3"/>
        <v>#DIV/0!</v>
      </c>
      <c r="N16" s="1">
        <v>0.3</v>
      </c>
      <c r="O16" s="3">
        <v>4.5</v>
      </c>
      <c r="P16" s="79">
        <f aca="true" t="shared" si="11" ref="P16:P21">O16/N16</f>
        <v>15</v>
      </c>
      <c r="Q16" s="90"/>
      <c r="R16" s="12">
        <v>0.9</v>
      </c>
      <c r="S16" s="72" t="e">
        <f t="shared" si="7"/>
        <v>#DIV/0!</v>
      </c>
      <c r="T16" s="78">
        <v>0.7</v>
      </c>
      <c r="U16" s="12">
        <v>0.7</v>
      </c>
      <c r="V16" s="79">
        <f t="shared" si="8"/>
        <v>1</v>
      </c>
      <c r="W16" s="90"/>
      <c r="X16" s="11">
        <v>0.9</v>
      </c>
      <c r="Y16" s="72" t="e">
        <f t="shared" si="9"/>
        <v>#DIV/0!</v>
      </c>
      <c r="Z16" s="78">
        <v>0.5</v>
      </c>
      <c r="AA16" s="12"/>
      <c r="AB16" s="79">
        <f t="shared" si="4"/>
        <v>0</v>
      </c>
    </row>
    <row r="17" spans="1:28" ht="17.25" customHeight="1">
      <c r="A17" s="19" t="s">
        <v>19</v>
      </c>
      <c r="B17" s="9">
        <f t="shared" si="6"/>
        <v>1973.6</v>
      </c>
      <c r="C17" s="3">
        <f t="shared" si="5"/>
        <v>2113.8</v>
      </c>
      <c r="D17" s="79">
        <f t="shared" si="0"/>
        <v>1.0710376976084315</v>
      </c>
      <c r="E17" s="10"/>
      <c r="F17" s="3"/>
      <c r="G17" s="72"/>
      <c r="H17" s="9">
        <v>725</v>
      </c>
      <c r="I17" s="3">
        <v>635.7</v>
      </c>
      <c r="J17" s="79">
        <f t="shared" si="10"/>
        <v>0.8768275862068966</v>
      </c>
      <c r="K17" s="99">
        <v>86</v>
      </c>
      <c r="L17" s="3">
        <v>92</v>
      </c>
      <c r="M17" s="72">
        <f t="shared" si="3"/>
        <v>1.069767441860465</v>
      </c>
      <c r="N17" s="9">
        <v>126.3</v>
      </c>
      <c r="O17" s="4">
        <v>127.3</v>
      </c>
      <c r="P17" s="79">
        <f t="shared" si="11"/>
        <v>1.0079176563737133</v>
      </c>
      <c r="Q17" s="90">
        <v>263</v>
      </c>
      <c r="R17" s="12">
        <v>362.1</v>
      </c>
      <c r="S17" s="72">
        <f t="shared" si="7"/>
        <v>1.3768060836501903</v>
      </c>
      <c r="T17" s="78">
        <v>472.3</v>
      </c>
      <c r="U17" s="12">
        <v>489.4</v>
      </c>
      <c r="V17" s="79">
        <f t="shared" si="8"/>
        <v>1.036205801397417</v>
      </c>
      <c r="W17" s="90">
        <v>298</v>
      </c>
      <c r="X17" s="3">
        <v>402.4</v>
      </c>
      <c r="Y17" s="72">
        <f t="shared" si="9"/>
        <v>1.3503355704697986</v>
      </c>
      <c r="Z17" s="78">
        <v>3</v>
      </c>
      <c r="AA17" s="12">
        <v>4.9</v>
      </c>
      <c r="AB17" s="79">
        <f t="shared" si="4"/>
        <v>1.6333333333333335</v>
      </c>
    </row>
    <row r="18" spans="1:28" ht="17.25" customHeight="1">
      <c r="A18" s="20" t="s">
        <v>8</v>
      </c>
      <c r="B18" s="9">
        <f t="shared" si="6"/>
        <v>150</v>
      </c>
      <c r="C18" s="3">
        <f t="shared" si="5"/>
        <v>176.5</v>
      </c>
      <c r="D18" s="79">
        <f t="shared" si="0"/>
        <v>1.1766666666666667</v>
      </c>
      <c r="E18" s="10">
        <v>150</v>
      </c>
      <c r="F18" s="3">
        <v>176.2</v>
      </c>
      <c r="G18" s="72">
        <f t="shared" si="1"/>
        <v>1.1746666666666665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>
        <v>0.3</v>
      </c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6"/>
        <v>0</v>
      </c>
      <c r="C19" s="3">
        <f t="shared" si="5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>E20+H20+K20+N20+Q20+T20+W20+Z20</f>
        <v>714.7</v>
      </c>
      <c r="C20" s="25">
        <f aca="true" t="shared" si="12" ref="B20:C24">F20+I20+L20+O20+R20+U20+X20+AA20</f>
        <v>1022.4999999999999</v>
      </c>
      <c r="D20" s="82">
        <f t="shared" si="0"/>
        <v>1.4306702112774587</v>
      </c>
      <c r="E20" s="24">
        <f>E21+E22+E23+E24+E25+E26+E27+E28</f>
        <v>300</v>
      </c>
      <c r="F20" s="25">
        <f>F21+F22+F23+F24+F25+F26+F27+F28</f>
        <v>522.9</v>
      </c>
      <c r="G20" s="73">
        <f t="shared" si="1"/>
        <v>1.7429999999999999</v>
      </c>
      <c r="H20" s="81">
        <f>H21+H22+H23+H24+H25+H26+H27+H28</f>
        <v>239</v>
      </c>
      <c r="I20" s="25">
        <f>I21+I22+I23+I24+I25+I26+I27+I28</f>
        <v>263.2</v>
      </c>
      <c r="J20" s="82">
        <f t="shared" si="10"/>
        <v>1.101255230125523</v>
      </c>
      <c r="K20" s="24">
        <f>K21+K22+K23+K24+K25+K26+K27+K28</f>
        <v>26.7</v>
      </c>
      <c r="L20" s="25">
        <f>L21+L22+L23+L24+L25+L26+L27+L28</f>
        <v>28</v>
      </c>
      <c r="M20" s="73">
        <f>L20/K20</f>
        <v>1.0486891385767791</v>
      </c>
      <c r="N20" s="81">
        <f>N21+N22+N23+N24+N25+N26+N27+N28</f>
        <v>33</v>
      </c>
      <c r="O20" s="25">
        <f>O21+O22+O23+O24+O25+O26+O27+O28</f>
        <v>49</v>
      </c>
      <c r="P20" s="82">
        <f t="shared" si="11"/>
        <v>1.4848484848484849</v>
      </c>
      <c r="Q20" s="24">
        <f>Q21+Q22+Q23+Q24+Q25+Q26+Q27+Q28</f>
        <v>35</v>
      </c>
      <c r="R20" s="25">
        <f>R21+R22+R23+R24+R25+R26+R27+R28</f>
        <v>78.60000000000001</v>
      </c>
      <c r="S20" s="73">
        <f t="shared" si="7"/>
        <v>2.245714285714286</v>
      </c>
      <c r="T20" s="81">
        <f>T21+T22+T23+T24+T25+T26+T27+T28</f>
        <v>50.2</v>
      </c>
      <c r="U20" s="25">
        <f>U21+U22+U23+U24+U25+U26+U27+U28</f>
        <v>50.4</v>
      </c>
      <c r="V20" s="82">
        <f t="shared" si="8"/>
        <v>1.00398406374502</v>
      </c>
      <c r="W20" s="24">
        <f>W21+W22+W23+W24+W25+W26+W27+W28</f>
        <v>15.8</v>
      </c>
      <c r="X20" s="25">
        <f>X21+X22+X23+X24+X25+X26+X27+X28</f>
        <v>11.4</v>
      </c>
      <c r="Y20" s="73">
        <f t="shared" si="9"/>
        <v>0.7215189873417721</v>
      </c>
      <c r="Z20" s="81">
        <f>Z21+Z22+Z23+Z24+Z25+Z26+Z27+Z28</f>
        <v>15</v>
      </c>
      <c r="AA20" s="25">
        <f>AA21+AA22+AA23+AA24+AA25+AA26+AA27+AA28</f>
        <v>19</v>
      </c>
      <c r="AB20" s="82">
        <f t="shared" si="4"/>
        <v>1.2666666666666666</v>
      </c>
    </row>
    <row r="21" spans="1:28" ht="48.75" customHeight="1">
      <c r="A21" s="20" t="s">
        <v>20</v>
      </c>
      <c r="B21" s="9">
        <f t="shared" si="12"/>
        <v>565.7</v>
      </c>
      <c r="C21" s="3">
        <f t="shared" si="12"/>
        <v>651.6999999999999</v>
      </c>
      <c r="D21" s="79">
        <f t="shared" si="0"/>
        <v>1.1520240410111364</v>
      </c>
      <c r="E21" s="10">
        <v>251</v>
      </c>
      <c r="F21" s="3">
        <v>310.7</v>
      </c>
      <c r="G21" s="72">
        <f t="shared" si="1"/>
        <v>1.2378486055776892</v>
      </c>
      <c r="H21" s="1">
        <v>239</v>
      </c>
      <c r="I21" s="3">
        <v>263.2</v>
      </c>
      <c r="J21" s="79">
        <f t="shared" si="10"/>
        <v>1.101255230125523</v>
      </c>
      <c r="K21" s="10">
        <v>21.7</v>
      </c>
      <c r="L21" s="3">
        <v>23.1</v>
      </c>
      <c r="M21" s="72">
        <f>L21/K21</f>
        <v>1.0645161290322582</v>
      </c>
      <c r="N21" s="95">
        <v>8</v>
      </c>
      <c r="O21" s="4">
        <v>8</v>
      </c>
      <c r="P21" s="79">
        <f t="shared" si="11"/>
        <v>1</v>
      </c>
      <c r="Q21" s="90"/>
      <c r="R21" s="12">
        <v>1.9</v>
      </c>
      <c r="S21" s="72" t="e">
        <f t="shared" si="7"/>
        <v>#DIV/0!</v>
      </c>
      <c r="T21" s="78">
        <v>41.2</v>
      </c>
      <c r="U21" s="12">
        <v>41.4</v>
      </c>
      <c r="V21" s="79">
        <f t="shared" si="8"/>
        <v>1.0048543689320388</v>
      </c>
      <c r="W21" s="90">
        <v>4.8</v>
      </c>
      <c r="X21" s="12">
        <v>3.4</v>
      </c>
      <c r="Y21" s="72">
        <f t="shared" si="9"/>
        <v>0.7083333333333334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7</v>
      </c>
      <c r="C22" s="3">
        <f t="shared" si="12"/>
        <v>74.6</v>
      </c>
      <c r="D22" s="79">
        <f t="shared" si="0"/>
        <v>10.657142857142857</v>
      </c>
      <c r="E22" s="10">
        <v>7</v>
      </c>
      <c r="F22" s="3">
        <v>74.6</v>
      </c>
      <c r="G22" s="72">
        <f t="shared" si="1"/>
        <v>10.657142857142857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137</v>
      </c>
      <c r="C23" s="3">
        <f t="shared" si="12"/>
        <v>231.5</v>
      </c>
      <c r="D23" s="79">
        <f t="shared" si="0"/>
        <v>1.6897810218978102</v>
      </c>
      <c r="E23" s="10">
        <v>37</v>
      </c>
      <c r="F23" s="3">
        <v>72.9</v>
      </c>
      <c r="G23" s="72">
        <f t="shared" si="1"/>
        <v>1.9702702702702704</v>
      </c>
      <c r="H23" s="9"/>
      <c r="I23" s="4"/>
      <c r="J23" s="79" t="e">
        <f>I23/H23</f>
        <v>#DIV/0!</v>
      </c>
      <c r="K23" s="10">
        <v>5</v>
      </c>
      <c r="L23" s="3">
        <v>4.9</v>
      </c>
      <c r="M23" s="72">
        <f>L23/K23</f>
        <v>0.9800000000000001</v>
      </c>
      <c r="N23" s="9">
        <v>25</v>
      </c>
      <c r="O23" s="3">
        <v>41</v>
      </c>
      <c r="P23" s="79">
        <f>O23/N23</f>
        <v>1.64</v>
      </c>
      <c r="Q23" s="90">
        <v>35</v>
      </c>
      <c r="R23" s="12">
        <v>76.7</v>
      </c>
      <c r="S23" s="72">
        <f t="shared" si="7"/>
        <v>2.1914285714285717</v>
      </c>
      <c r="T23" s="78">
        <v>9</v>
      </c>
      <c r="U23" s="12">
        <v>9</v>
      </c>
      <c r="V23" s="79">
        <f t="shared" si="8"/>
        <v>1</v>
      </c>
      <c r="W23" s="90">
        <v>11</v>
      </c>
      <c r="X23" s="12">
        <v>8</v>
      </c>
      <c r="Y23" s="72">
        <f>X23/W23</f>
        <v>0.7272727272727273</v>
      </c>
      <c r="Z23" s="78">
        <v>15</v>
      </c>
      <c r="AA23" s="12">
        <v>19</v>
      </c>
      <c r="AB23" s="79">
        <f t="shared" si="4"/>
        <v>1.2666666666666666</v>
      </c>
    </row>
    <row r="24" spans="1:28" ht="30.75" customHeight="1">
      <c r="A24" s="20" t="s">
        <v>22</v>
      </c>
      <c r="B24" s="9">
        <f t="shared" si="12"/>
        <v>0</v>
      </c>
      <c r="C24" s="3">
        <f t="shared" si="12"/>
        <v>0</v>
      </c>
      <c r="D24" s="79" t="e">
        <f t="shared" si="0"/>
        <v>#DIV/0!</v>
      </c>
      <c r="E24" s="10"/>
      <c r="F24" s="3"/>
      <c r="G24" s="72" t="e">
        <f t="shared" si="1"/>
        <v>#DIV/0!</v>
      </c>
      <c r="H24" s="9"/>
      <c r="I24" s="3"/>
      <c r="J24" s="79" t="e">
        <f>I24/H24</f>
        <v>#DIV/0!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/>
      <c r="X24" s="11"/>
      <c r="Y24" s="72" t="e">
        <f>X24/W24</f>
        <v>#DIV/0!</v>
      </c>
      <c r="Z24" s="78"/>
      <c r="AA24" s="12"/>
      <c r="AB24" s="79" t="e">
        <f t="shared" si="4"/>
        <v>#DIV/0!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5</v>
      </c>
      <c r="C26" s="3">
        <f>F26+I26+L26+O26+R26+U26+X26+AA26</f>
        <v>64.7</v>
      </c>
      <c r="D26" s="79">
        <f t="shared" si="0"/>
        <v>12.940000000000001</v>
      </c>
      <c r="E26" s="10">
        <v>5</v>
      </c>
      <c r="F26" s="3">
        <v>64.7</v>
      </c>
      <c r="G26" s="72">
        <f t="shared" si="1"/>
        <v>12.940000000000001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0</v>
      </c>
      <c r="D27" s="79" t="e">
        <f t="shared" si="0"/>
        <v>#DIV/0!</v>
      </c>
      <c r="E27" s="10"/>
      <c r="F27" s="3"/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/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41</v>
      </c>
      <c r="B29" s="102">
        <f>B20+B9</f>
        <v>10045.500000000002</v>
      </c>
      <c r="C29" s="102">
        <f>C20+C9</f>
        <v>11613.500000000002</v>
      </c>
      <c r="D29" s="103">
        <f>C29/B29</f>
        <v>1.1560897914489074</v>
      </c>
      <c r="E29" s="104">
        <f>SUM(E20+E9)</f>
        <v>5312</v>
      </c>
      <c r="F29" s="104">
        <f>SUM(F20+F9)</f>
        <v>6376.400000000001</v>
      </c>
      <c r="G29" s="103">
        <f t="shared" si="1"/>
        <v>1.2003765060240965</v>
      </c>
      <c r="H29" s="104">
        <f>SUM(H20+H9)</f>
        <v>3096</v>
      </c>
      <c r="I29" s="104">
        <f>SUM(I20+I9)</f>
        <v>3225.3999999999996</v>
      </c>
      <c r="J29" s="103">
        <f>I29/H29</f>
        <v>1.0417958656330748</v>
      </c>
      <c r="K29" s="104">
        <f>SUM(K20+K9)</f>
        <v>146.7</v>
      </c>
      <c r="L29" s="104">
        <f>SUM(L20+L9)</f>
        <v>186</v>
      </c>
      <c r="M29" s="103">
        <f>L29/K29</f>
        <v>1.2678936605316975</v>
      </c>
      <c r="N29" s="104">
        <f>SUM(N20+N9)</f>
        <v>177</v>
      </c>
      <c r="O29" s="104">
        <f>SUM(O20+O9)</f>
        <v>201.6</v>
      </c>
      <c r="P29" s="103">
        <f>O29/N29</f>
        <v>1.1389830508474577</v>
      </c>
      <c r="Q29" s="104">
        <f>SUM(Q20+Q9)</f>
        <v>323</v>
      </c>
      <c r="R29" s="104">
        <f>SUM(R20+R9)</f>
        <v>479.70000000000005</v>
      </c>
      <c r="S29" s="103">
        <f>R29/Q29</f>
        <v>1.4851393188854491</v>
      </c>
      <c r="T29" s="104">
        <f>SUM(T20+T9)</f>
        <v>553.8000000000001</v>
      </c>
      <c r="U29" s="104">
        <f>SUM(U20+U9)</f>
        <v>571.5</v>
      </c>
      <c r="V29" s="103">
        <f>U29/T29</f>
        <v>1.031960996749729</v>
      </c>
      <c r="W29" s="104">
        <f>SUM(W20+W9)</f>
        <v>326.8</v>
      </c>
      <c r="X29" s="104">
        <f>SUM(X20+X9)</f>
        <v>434.29999999999995</v>
      </c>
      <c r="Y29" s="103">
        <f>X29/W29</f>
        <v>1.3289473684210524</v>
      </c>
      <c r="Z29" s="104">
        <f>SUM(Z20+Z9)</f>
        <v>110.2</v>
      </c>
      <c r="AA29" s="104">
        <f>SUM(AA20+AA9)</f>
        <v>138.60000000000002</v>
      </c>
      <c r="AB29" s="105">
        <f>AA29/Z29</f>
        <v>1.2577132486388387</v>
      </c>
    </row>
    <row r="34" ht="12.75">
      <c r="C34" t="s">
        <v>45</v>
      </c>
    </row>
    <row r="40" ht="12.75">
      <c r="E40" s="5"/>
    </row>
  </sheetData>
  <sheetProtection/>
  <mergeCells count="15">
    <mergeCell ref="A6:A8"/>
    <mergeCell ref="AA5:AB5"/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  <mergeCell ref="W7:Y7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80" zoomScaleNormal="80" zoomScalePageLayoutView="0" workbookViewId="0" topLeftCell="A4">
      <selection activeCell="C10" sqref="C10:C18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07" t="s">
        <v>16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35</v>
      </c>
      <c r="B4" s="107"/>
      <c r="C4" s="107"/>
      <c r="D4" s="107"/>
      <c r="E4" s="107"/>
      <c r="F4" s="2"/>
    </row>
    <row r="5" spans="1:5" ht="17.25" customHeight="1">
      <c r="A5" s="107" t="s">
        <v>53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52</v>
      </c>
      <c r="C8" s="30" t="s">
        <v>54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9330.8</v>
      </c>
      <c r="C9" s="46">
        <f>SUM(C10:C19)</f>
        <v>10591</v>
      </c>
      <c r="D9" s="46">
        <f>C9-B9</f>
        <v>1260.2000000000007</v>
      </c>
      <c r="E9" s="47">
        <f aca="true" t="shared" si="0" ref="E9:E29">C9/B9*100</f>
        <v>113.50580871950959</v>
      </c>
    </row>
    <row r="10" spans="1:5" ht="17.25" customHeight="1">
      <c r="A10" s="48" t="s">
        <v>6</v>
      </c>
      <c r="B10" s="35">
        <v>4188.7</v>
      </c>
      <c r="C10" s="35">
        <v>5170.2</v>
      </c>
      <c r="D10" s="35">
        <f aca="true" t="shared" si="1" ref="D10:D27">C10-B10</f>
        <v>981.5</v>
      </c>
      <c r="E10" s="33">
        <f t="shared" si="0"/>
        <v>123.4320911022513</v>
      </c>
    </row>
    <row r="11" spans="1:5" ht="17.25" customHeight="1">
      <c r="A11" s="36" t="s">
        <v>39</v>
      </c>
      <c r="B11" s="32">
        <v>2024</v>
      </c>
      <c r="C11" s="32">
        <v>2078.4</v>
      </c>
      <c r="D11" s="32">
        <f t="shared" si="1"/>
        <v>54.40000000000009</v>
      </c>
      <c r="E11" s="33">
        <f t="shared" si="0"/>
        <v>102.68774703557312</v>
      </c>
    </row>
    <row r="12" spans="1:5" ht="33" customHeight="1">
      <c r="A12" s="49" t="s">
        <v>43</v>
      </c>
      <c r="B12" s="32">
        <v>185.5</v>
      </c>
      <c r="C12" s="32">
        <v>221.8</v>
      </c>
      <c r="D12" s="32">
        <f t="shared" si="1"/>
        <v>36.30000000000001</v>
      </c>
      <c r="E12" s="33">
        <f t="shared" si="0"/>
        <v>119.56873315363883</v>
      </c>
    </row>
    <row r="13" spans="1:5" ht="38.25" customHeight="1">
      <c r="A13" s="49" t="s">
        <v>7</v>
      </c>
      <c r="B13" s="32">
        <v>655</v>
      </c>
      <c r="C13" s="32">
        <v>792.6</v>
      </c>
      <c r="D13" s="32">
        <f t="shared" si="1"/>
        <v>137.60000000000002</v>
      </c>
      <c r="E13" s="33">
        <f t="shared" si="0"/>
        <v>121.00763358778626</v>
      </c>
    </row>
    <row r="14" spans="1:5" ht="36.75" customHeight="1">
      <c r="A14" s="49" t="s">
        <v>40</v>
      </c>
      <c r="B14" s="32">
        <v>49.5</v>
      </c>
      <c r="C14" s="32">
        <v>49.5</v>
      </c>
      <c r="D14" s="32">
        <f>C14-B14</f>
        <v>0</v>
      </c>
      <c r="E14" s="33">
        <f t="shared" si="0"/>
        <v>100</v>
      </c>
    </row>
    <row r="15" spans="1:5" ht="23.25" customHeight="1">
      <c r="A15" s="49" t="s">
        <v>11</v>
      </c>
      <c r="B15" s="32">
        <v>100</v>
      </c>
      <c r="C15" s="32">
        <v>121.9</v>
      </c>
      <c r="D15" s="32">
        <f>C15-B15</f>
        <v>21.900000000000006</v>
      </c>
      <c r="E15" s="33">
        <f>C15/B15*100</f>
        <v>121.9</v>
      </c>
    </row>
    <row r="16" spans="1:5" ht="17.25" customHeight="1">
      <c r="A16" s="36" t="s">
        <v>9</v>
      </c>
      <c r="B16" s="32">
        <v>4.5</v>
      </c>
      <c r="C16" s="32">
        <v>-133.7</v>
      </c>
      <c r="D16" s="32">
        <f t="shared" si="1"/>
        <v>-138.2</v>
      </c>
      <c r="E16" s="33">
        <f t="shared" si="0"/>
        <v>-2971.111111111111</v>
      </c>
    </row>
    <row r="17" spans="1:5" ht="17.25" customHeight="1">
      <c r="A17" s="36" t="s">
        <v>42</v>
      </c>
      <c r="B17" s="32">
        <v>1973.6</v>
      </c>
      <c r="C17" s="32">
        <v>2113.8</v>
      </c>
      <c r="D17" s="32">
        <f t="shared" si="1"/>
        <v>140.20000000000027</v>
      </c>
      <c r="E17" s="33">
        <f t="shared" si="0"/>
        <v>107.10376976084315</v>
      </c>
    </row>
    <row r="18" spans="1:5" ht="17.25" customHeight="1">
      <c r="A18" s="49" t="s">
        <v>8</v>
      </c>
      <c r="B18" s="32">
        <v>150</v>
      </c>
      <c r="C18" s="38">
        <v>176.5</v>
      </c>
      <c r="D18" s="32">
        <f t="shared" si="1"/>
        <v>26.5</v>
      </c>
      <c r="E18" s="33">
        <f t="shared" si="0"/>
        <v>117.66666666666667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714.7</v>
      </c>
      <c r="C20" s="52">
        <f>SUM(C21:C27)</f>
        <v>1022.5000000000001</v>
      </c>
      <c r="D20" s="46">
        <f t="shared" si="1"/>
        <v>307.80000000000007</v>
      </c>
      <c r="E20" s="47">
        <f t="shared" si="0"/>
        <v>143.06702112774593</v>
      </c>
    </row>
    <row r="21" spans="1:5" ht="54" customHeight="1">
      <c r="A21" s="53" t="s">
        <v>20</v>
      </c>
      <c r="B21" s="35">
        <v>565.7</v>
      </c>
      <c r="C21" s="35">
        <v>651.7</v>
      </c>
      <c r="D21" s="40">
        <f t="shared" si="1"/>
        <v>86</v>
      </c>
      <c r="E21" s="54">
        <f t="shared" si="0"/>
        <v>115.20240410111367</v>
      </c>
    </row>
    <row r="22" spans="1:5" ht="34.5" customHeight="1">
      <c r="A22" s="49" t="s">
        <v>12</v>
      </c>
      <c r="B22" s="32">
        <v>7</v>
      </c>
      <c r="C22" s="32">
        <v>74.6</v>
      </c>
      <c r="D22" s="32">
        <f t="shared" si="1"/>
        <v>67.6</v>
      </c>
      <c r="E22" s="33">
        <f t="shared" si="0"/>
        <v>1065.7142857142856</v>
      </c>
    </row>
    <row r="23" spans="1:5" ht="36.75" customHeight="1">
      <c r="A23" s="49" t="s">
        <v>21</v>
      </c>
      <c r="B23" s="32">
        <v>137</v>
      </c>
      <c r="C23" s="32">
        <v>231.5</v>
      </c>
      <c r="D23" s="32">
        <f t="shared" si="1"/>
        <v>94.5</v>
      </c>
      <c r="E23" s="33">
        <f t="shared" si="0"/>
        <v>168.97810218978103</v>
      </c>
    </row>
    <row r="24" spans="1:5" ht="36" customHeight="1">
      <c r="A24" s="49" t="s">
        <v>22</v>
      </c>
      <c r="B24" s="32"/>
      <c r="C24" s="38"/>
      <c r="D24" s="32">
        <f t="shared" si="1"/>
        <v>0</v>
      </c>
      <c r="E24" s="33" t="e">
        <f t="shared" si="0"/>
        <v>#DIV/0!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5</v>
      </c>
      <c r="C26" s="32">
        <v>64.7</v>
      </c>
      <c r="D26" s="32">
        <f t="shared" si="1"/>
        <v>59.7</v>
      </c>
      <c r="E26" s="33">
        <f t="shared" si="0"/>
        <v>1294.0000000000002</v>
      </c>
    </row>
    <row r="27" spans="1:5" ht="18" customHeight="1">
      <c r="A27" s="49" t="s">
        <v>25</v>
      </c>
      <c r="B27" s="32"/>
      <c r="C27" s="38"/>
      <c r="D27" s="32">
        <f t="shared" si="1"/>
        <v>0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41</v>
      </c>
      <c r="B29" s="46">
        <f>SUM(B20+B9)</f>
        <v>10045.5</v>
      </c>
      <c r="C29" s="52">
        <f>SUM(C20+C9)</f>
        <v>11613.5</v>
      </c>
      <c r="D29" s="52">
        <f>C29-B29</f>
        <v>1568</v>
      </c>
      <c r="E29" s="47">
        <f t="shared" si="0"/>
        <v>115.60897914489074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Dohody1</cp:lastModifiedBy>
  <cp:lastPrinted>2020-03-02T09:26:11Z</cp:lastPrinted>
  <dcterms:created xsi:type="dcterms:W3CDTF">1996-10-08T23:32:33Z</dcterms:created>
  <dcterms:modified xsi:type="dcterms:W3CDTF">2020-03-02T09:26:13Z</dcterms:modified>
  <cp:category/>
  <cp:version/>
  <cp:contentType/>
  <cp:contentStatus/>
</cp:coreProperties>
</file>