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<sst xmlns="http://schemas.openxmlformats.org/spreadsheetml/2006/main" count="123" uniqueCount="53">
  <si>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</si>
  <si>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</si>
  <si>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</si>
  <si>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</si>
  <si>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</si>
  <si>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</si>
  <si>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</si>
  <si>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</si>
  <si>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</si>
  <si>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</si>
  <si>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</si>
  <si>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</si>
  <si>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</si>
  <si>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</si>
  <si>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</si>
  <si>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</si>
  <si>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</si>
  <si>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</si>
  <si>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</si>
  <si>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</si>
  <si>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</si>
  <si>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</si>
  <si>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</si>
  <si>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</si>
  <si>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</si>
  <si>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</si>
  <si>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</si>
  <si>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</si>
  <si>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</si>
  <si>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</si>
  <si>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</si>
  <si>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</si>
  <si>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</si>
  <si>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</si>
  <si>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</si>
  <si>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</si>
  <si>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</si>
  <si>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</si>
  <si>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</si>
  <si>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</si>
  <si>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</si>
  <si>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упрощенная система налогообложения</t>
  </si>
  <si>
    <t>Всего  доходов</t>
  </si>
  <si>
    <t xml:space="preserve"> - земельный налог </t>
  </si>
  <si>
    <t>за  январь - сентябрь 2019 года</t>
  </si>
  <si>
    <t xml:space="preserve"> план на январь - сентябрь  2019 года</t>
  </si>
  <si>
    <t>факт за январь - сентябрь   2019 года</t>
  </si>
  <si>
    <t>за январь - сентябрь  2019 года</t>
  </si>
  <si>
    <t xml:space="preserve"> план на январь- сентябрь 2019 года</t>
  </si>
  <si>
    <t>факт за январь - сентябрь  2019 года</t>
  </si>
  <si>
    <t>за  январь - сентябрь 2018 - 2019 года</t>
  </si>
  <si>
    <t>факт за январь - сентябрь 2018 года</t>
  </si>
  <si>
    <t>факт за январь - сентябрь 2019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</si>
</sst>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88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88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88" fontId="4" fillId="0" borderId="12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/>
    </xf>
    <xf numFmtId="188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88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88" fontId="6" fillId="0" borderId="25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88" fontId="6" fillId="0" borderId="13" xfId="0" applyNumberFormat="1" applyFont="1" applyBorder="1" applyAlignment="1">
      <alignment horizontal="center"/>
    </xf>
    <xf numFmtId="188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88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88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88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88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88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88" fontId="4" fillId="0" borderId="37" xfId="0" applyNumberFormat="1" applyFont="1" applyBorder="1" applyAlignment="1">
      <alignment horizontal="center"/>
    </xf>
    <xf numFmtId="188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89" fontId="4" fillId="0" borderId="38" xfId="0" applyNumberFormat="1" applyFont="1" applyBorder="1" applyAlignment="1">
      <alignment horizontal="center"/>
    </xf>
    <xf numFmtId="189" fontId="1" fillId="0" borderId="39" xfId="0" applyNumberFormat="1" applyFont="1" applyBorder="1" applyAlignment="1">
      <alignment horizontal="center"/>
    </xf>
    <xf numFmtId="189" fontId="4" fillId="0" borderId="39" xfId="0" applyNumberFormat="1" applyFont="1" applyBorder="1" applyAlignment="1">
      <alignment horizontal="center"/>
    </xf>
    <xf numFmtId="189" fontId="1" fillId="0" borderId="40" xfId="0" applyNumberFormat="1" applyFont="1" applyBorder="1" applyAlignment="1">
      <alignment horizontal="center"/>
    </xf>
    <xf numFmtId="188" fontId="4" fillId="0" borderId="41" xfId="0" applyNumberFormat="1" applyFont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189" fontId="4" fillId="0" borderId="30" xfId="0" applyNumberFormat="1" applyFont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9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89" fontId="1" fillId="0" borderId="44" xfId="0" applyNumberFormat="1" applyFont="1" applyBorder="1" applyAlignment="1">
      <alignment horizontal="center"/>
    </xf>
    <xf numFmtId="189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46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80" zoomScaleNormal="80" zoomScalePageLayoutView="0" workbookViewId="0" topLeftCell="A5">
      <selection activeCell="C21" sqref="C21:C27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07" t="s">
        <v>26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36</v>
      </c>
      <c r="B4" s="107"/>
      <c r="C4" s="107"/>
      <c r="D4" s="107"/>
      <c r="E4" s="107"/>
      <c r="F4" s="2"/>
    </row>
    <row r="5" spans="1:5" ht="17.25" customHeight="1">
      <c r="A5" s="107" t="s">
        <v>50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51</v>
      </c>
      <c r="C8" s="30" t="s">
        <v>52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38042.3</v>
      </c>
      <c r="C9" s="46">
        <f>SUM(C10:C19)</f>
        <v>40036.99999999999</v>
      </c>
      <c r="D9" s="46">
        <f>C9-B9</f>
        <v>1994.6999999999898</v>
      </c>
      <c r="E9" s="47">
        <f aca="true" t="shared" si="0" ref="E9:E31">C9/B9*100</f>
        <v>105.24337382334924</v>
      </c>
    </row>
    <row r="10" spans="1:5" ht="17.25" customHeight="1">
      <c r="A10" s="58" t="s">
        <v>6</v>
      </c>
      <c r="B10" s="32">
        <v>15801.6</v>
      </c>
      <c r="C10" s="35">
        <v>16655.6</v>
      </c>
      <c r="D10" s="35">
        <f aca="true" t="shared" si="1" ref="D10:D27">C10-B10</f>
        <v>853.9999999999982</v>
      </c>
      <c r="E10" s="33">
        <f t="shared" si="0"/>
        <v>105.4045159983799</v>
      </c>
    </row>
    <row r="11" spans="1:5" ht="17.25" customHeight="1">
      <c r="A11" s="34" t="s">
        <v>39</v>
      </c>
      <c r="B11" s="32">
        <v>9151.6</v>
      </c>
      <c r="C11" s="32">
        <v>10190.8</v>
      </c>
      <c r="D11" s="32">
        <f t="shared" si="1"/>
        <v>1039.199999999999</v>
      </c>
      <c r="E11" s="33">
        <f t="shared" si="0"/>
        <v>111.35539140696709</v>
      </c>
    </row>
    <row r="12" spans="1:5" ht="17.25" customHeight="1">
      <c r="A12" s="36" t="s">
        <v>41</v>
      </c>
      <c r="B12" s="32">
        <v>2544.3</v>
      </c>
      <c r="C12" s="32">
        <v>3029.7</v>
      </c>
      <c r="D12" s="32">
        <f t="shared" si="1"/>
        <v>485.39999999999964</v>
      </c>
      <c r="E12" s="33">
        <f t="shared" si="0"/>
        <v>119.07793892229688</v>
      </c>
    </row>
    <row r="13" spans="1:5" ht="39" customHeight="1">
      <c r="A13" s="37" t="s">
        <v>7</v>
      </c>
      <c r="B13" s="32">
        <v>2010</v>
      </c>
      <c r="C13" s="32">
        <v>2014.1</v>
      </c>
      <c r="D13" s="32">
        <f t="shared" si="1"/>
        <v>4.099999999999909</v>
      </c>
      <c r="E13" s="33">
        <f t="shared" si="0"/>
        <v>100.20398009950249</v>
      </c>
    </row>
    <row r="14" spans="1:8" ht="42" customHeight="1">
      <c r="A14" s="37" t="s">
        <v>40</v>
      </c>
      <c r="B14" s="32">
        <v>367.3</v>
      </c>
      <c r="C14" s="32">
        <v>285.8</v>
      </c>
      <c r="D14" s="32">
        <f t="shared" si="1"/>
        <v>-81.5</v>
      </c>
      <c r="E14" s="33">
        <f t="shared" si="0"/>
        <v>77.8110536346311</v>
      </c>
      <c r="H14" s="106"/>
    </row>
    <row r="15" spans="1:5" ht="21" customHeight="1">
      <c r="A15" s="37" t="s">
        <v>11</v>
      </c>
      <c r="B15" s="32">
        <v>2339.7</v>
      </c>
      <c r="C15" s="32">
        <v>1687.4</v>
      </c>
      <c r="D15" s="32">
        <f t="shared" si="1"/>
        <v>-652.2999999999997</v>
      </c>
      <c r="E15" s="33">
        <f t="shared" si="0"/>
        <v>72.12035731076635</v>
      </c>
    </row>
    <row r="16" spans="1:5" ht="17.25" customHeight="1">
      <c r="A16" s="34" t="s">
        <v>9</v>
      </c>
      <c r="B16" s="32">
        <v>374.7</v>
      </c>
      <c r="C16" s="32">
        <v>305.8</v>
      </c>
      <c r="D16" s="32">
        <f t="shared" si="1"/>
        <v>-68.89999999999998</v>
      </c>
      <c r="E16" s="33">
        <f t="shared" si="0"/>
        <v>81.61195623165199</v>
      </c>
    </row>
    <row r="17" spans="1:5" ht="17.25" customHeight="1">
      <c r="A17" s="34" t="s">
        <v>43</v>
      </c>
      <c r="B17" s="38">
        <v>4561.2</v>
      </c>
      <c r="C17" s="32">
        <v>5131.6</v>
      </c>
      <c r="D17" s="32">
        <f t="shared" si="1"/>
        <v>570.4000000000005</v>
      </c>
      <c r="E17" s="33">
        <f t="shared" si="0"/>
        <v>112.50548101376832</v>
      </c>
    </row>
    <row r="18" spans="1:5" ht="17.25" customHeight="1">
      <c r="A18" s="37" t="s">
        <v>8</v>
      </c>
      <c r="B18" s="44">
        <v>891.9</v>
      </c>
      <c r="C18" s="38">
        <v>736.2</v>
      </c>
      <c r="D18" s="32">
        <f t="shared" si="1"/>
        <v>-155.69999999999993</v>
      </c>
      <c r="E18" s="33">
        <f t="shared" si="0"/>
        <v>82.54288597376387</v>
      </c>
    </row>
    <row r="19" spans="1:5" ht="17.25" customHeight="1" thickBot="1">
      <c r="A19" s="60" t="s">
        <v>13</v>
      </c>
      <c r="B19" s="44"/>
      <c r="C19" s="44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8234.2</v>
      </c>
      <c r="C20" s="46">
        <f>SUM(C21:C27)</f>
        <v>7139.200000000001</v>
      </c>
      <c r="D20" s="46">
        <f t="shared" si="1"/>
        <v>-1095</v>
      </c>
      <c r="E20" s="47">
        <f t="shared" si="0"/>
        <v>86.7018046683345</v>
      </c>
    </row>
    <row r="21" spans="1:9" ht="56.25" customHeight="1">
      <c r="A21" s="62" t="s">
        <v>20</v>
      </c>
      <c r="B21" s="35">
        <v>2821.3</v>
      </c>
      <c r="C21" s="35">
        <v>2599.4</v>
      </c>
      <c r="D21" s="35">
        <f t="shared" si="1"/>
        <v>-221.9000000000001</v>
      </c>
      <c r="E21" s="33">
        <f t="shared" si="0"/>
        <v>92.13483146067415</v>
      </c>
      <c r="I21" s="8"/>
    </row>
    <row r="22" spans="1:5" ht="31.5" customHeight="1">
      <c r="A22" s="37" t="s">
        <v>12</v>
      </c>
      <c r="B22" s="32">
        <v>154.5</v>
      </c>
      <c r="C22" s="32">
        <v>148.4</v>
      </c>
      <c r="D22" s="32">
        <f t="shared" si="1"/>
        <v>-6.099999999999994</v>
      </c>
      <c r="E22" s="33">
        <f t="shared" si="0"/>
        <v>96.05177993527508</v>
      </c>
    </row>
    <row r="23" spans="1:5" ht="36.75" customHeight="1">
      <c r="A23" s="37" t="s">
        <v>21</v>
      </c>
      <c r="B23" s="32">
        <v>897.8</v>
      </c>
      <c r="C23" s="32">
        <v>2005.5</v>
      </c>
      <c r="D23" s="32">
        <f t="shared" si="1"/>
        <v>1107.7</v>
      </c>
      <c r="E23" s="33">
        <f t="shared" si="0"/>
        <v>223.3793717977278</v>
      </c>
    </row>
    <row r="24" spans="1:5" ht="36" customHeight="1">
      <c r="A24" s="37" t="s">
        <v>22</v>
      </c>
      <c r="B24" s="38">
        <v>3091.1</v>
      </c>
      <c r="C24" s="38">
        <v>939.8</v>
      </c>
      <c r="D24" s="32">
        <f t="shared" si="1"/>
        <v>-2151.3</v>
      </c>
      <c r="E24" s="33">
        <f t="shared" si="0"/>
        <v>30.403416259583967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553.9</v>
      </c>
      <c r="C26" s="32">
        <v>561.6</v>
      </c>
      <c r="D26" s="32">
        <f t="shared" si="1"/>
        <v>7.7000000000000455</v>
      </c>
      <c r="E26" s="33">
        <f t="shared" si="0"/>
        <v>101.39014262502258</v>
      </c>
    </row>
    <row r="27" spans="1:5" ht="18" customHeight="1">
      <c r="A27" s="37" t="s">
        <v>25</v>
      </c>
      <c r="B27" s="38">
        <v>715.6</v>
      </c>
      <c r="C27" s="38">
        <v>884.5</v>
      </c>
      <c r="D27" s="32">
        <f t="shared" si="1"/>
        <v>168.89999999999998</v>
      </c>
      <c r="E27" s="33">
        <f t="shared" si="0"/>
        <v>123.60257126886529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42</v>
      </c>
      <c r="B31" s="46">
        <f>B9+B20</f>
        <v>46276.5</v>
      </c>
      <c r="C31" s="46">
        <f>C9+C20</f>
        <v>47176.2</v>
      </c>
      <c r="D31" s="46">
        <f>D9+D20</f>
        <v>899.6999999999898</v>
      </c>
      <c r="E31" s="47">
        <f t="shared" si="0"/>
        <v>101.94418333279309</v>
      </c>
    </row>
    <row r="32" spans="1:5" ht="12.7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70" zoomScaleNormal="7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A13" sqref="AA13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13" t="s">
        <v>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</row>
    <row r="2" spans="1:28" ht="16.5" customHeight="1">
      <c r="A2" s="113" t="s">
        <v>35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</row>
    <row r="3" spans="1:28" ht="17.25" customHeight="1">
      <c r="A3" s="113" t="s">
        <v>44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12" t="s">
        <v>3</v>
      </c>
      <c r="AB5" s="112"/>
    </row>
    <row r="6" spans="1:28" ht="15.75" customHeight="1" thickBot="1">
      <c r="A6" s="109" t="s">
        <v>0</v>
      </c>
      <c r="B6" s="116" t="s">
        <v>14</v>
      </c>
      <c r="C6" s="117"/>
      <c r="D6" s="118"/>
      <c r="E6" s="122" t="s">
        <v>2</v>
      </c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3"/>
    </row>
    <row r="7" spans="1:28" ht="37.5" customHeight="1" thickBot="1">
      <c r="A7" s="110"/>
      <c r="B7" s="119"/>
      <c r="C7" s="120"/>
      <c r="D7" s="121"/>
      <c r="E7" s="114" t="s">
        <v>15</v>
      </c>
      <c r="F7" s="114"/>
      <c r="G7" s="115"/>
      <c r="H7" s="109" t="s">
        <v>28</v>
      </c>
      <c r="I7" s="114"/>
      <c r="J7" s="115"/>
      <c r="K7" s="124" t="s">
        <v>29</v>
      </c>
      <c r="L7" s="125"/>
      <c r="M7" s="126"/>
      <c r="N7" s="109" t="s">
        <v>30</v>
      </c>
      <c r="O7" s="114"/>
      <c r="P7" s="115"/>
      <c r="Q7" s="109" t="s">
        <v>31</v>
      </c>
      <c r="R7" s="114"/>
      <c r="S7" s="115"/>
      <c r="T7" s="109" t="s">
        <v>32</v>
      </c>
      <c r="U7" s="114"/>
      <c r="V7" s="115"/>
      <c r="W7" s="109" t="s">
        <v>33</v>
      </c>
      <c r="X7" s="114"/>
      <c r="Y7" s="115"/>
      <c r="Z7" s="124" t="s">
        <v>34</v>
      </c>
      <c r="AA7" s="125"/>
      <c r="AB7" s="126"/>
    </row>
    <row r="8" spans="1:28" ht="72" customHeight="1" thickBot="1">
      <c r="A8" s="111"/>
      <c r="B8" s="70" t="s">
        <v>45</v>
      </c>
      <c r="C8" s="14" t="s">
        <v>46</v>
      </c>
      <c r="D8" s="14" t="s">
        <v>1</v>
      </c>
      <c r="E8" s="70" t="s">
        <v>45</v>
      </c>
      <c r="F8" s="14" t="s">
        <v>46</v>
      </c>
      <c r="G8" s="14" t="s">
        <v>1</v>
      </c>
      <c r="H8" s="70" t="s">
        <v>45</v>
      </c>
      <c r="I8" s="14" t="s">
        <v>46</v>
      </c>
      <c r="J8" s="14" t="s">
        <v>1</v>
      </c>
      <c r="K8" s="70" t="s">
        <v>45</v>
      </c>
      <c r="L8" s="14" t="s">
        <v>46</v>
      </c>
      <c r="M8" s="14" t="s">
        <v>1</v>
      </c>
      <c r="N8" s="70" t="s">
        <v>45</v>
      </c>
      <c r="O8" s="14" t="s">
        <v>46</v>
      </c>
      <c r="P8" s="14" t="s">
        <v>1</v>
      </c>
      <c r="Q8" s="70" t="s">
        <v>45</v>
      </c>
      <c r="R8" s="14" t="s">
        <v>46</v>
      </c>
      <c r="S8" s="14" t="s">
        <v>1</v>
      </c>
      <c r="T8" s="70" t="s">
        <v>45</v>
      </c>
      <c r="U8" s="14" t="s">
        <v>46</v>
      </c>
      <c r="V8" s="14" t="s">
        <v>1</v>
      </c>
      <c r="W8" s="70" t="s">
        <v>45</v>
      </c>
      <c r="X8" s="14" t="s">
        <v>46</v>
      </c>
      <c r="Y8" s="14" t="s">
        <v>1</v>
      </c>
      <c r="Z8" s="70" t="s">
        <v>45</v>
      </c>
      <c r="AA8" s="14" t="s">
        <v>46</v>
      </c>
      <c r="AB8" s="14" t="s">
        <v>1</v>
      </c>
    </row>
    <row r="9" spans="1:28" ht="22.5" customHeight="1">
      <c r="A9" s="18" t="s">
        <v>17</v>
      </c>
      <c r="B9" s="75">
        <f>E9+H9+K9+N9+Q9+T9+W9+Z9</f>
        <v>38943.99999999999</v>
      </c>
      <c r="C9" s="76">
        <f>F9+I9+L9+O9+R9+U9+X9+AA9</f>
        <v>40037.00000000001</v>
      </c>
      <c r="D9" s="77">
        <f aca="true" t="shared" si="0" ref="D9:D27">C9/B9</f>
        <v>1.028065940838127</v>
      </c>
      <c r="E9" s="68">
        <f>SUM(E10:E19)</f>
        <v>24391.799999999996</v>
      </c>
      <c r="F9" s="69">
        <f>SUM(F10:F19)</f>
        <v>24970.9</v>
      </c>
      <c r="G9" s="71">
        <f aca="true" t="shared" si="1" ref="G9:G29">F9/E9</f>
        <v>1.023741585286859</v>
      </c>
      <c r="H9" s="75">
        <f>SUM(H10:H19)</f>
        <v>10086.8</v>
      </c>
      <c r="I9" s="76">
        <f>SUM(I10:I19)</f>
        <v>10265</v>
      </c>
      <c r="J9" s="77">
        <f aca="true" t="shared" si="2" ref="J9:J14">I9/H9</f>
        <v>1.0176666534480707</v>
      </c>
      <c r="K9" s="68">
        <f>SUM(K10:K19)</f>
        <v>507</v>
      </c>
      <c r="L9" s="69">
        <f>SUM(L10:L19)</f>
        <v>575.8</v>
      </c>
      <c r="M9" s="71">
        <f aca="true" t="shared" si="3" ref="M9:M18">L9/K9</f>
        <v>1.1357001972386587</v>
      </c>
      <c r="N9" s="75">
        <f>SUM(N10:N19)</f>
        <v>538.6</v>
      </c>
      <c r="O9" s="76">
        <f>SUM(O10:O19)</f>
        <v>520.5</v>
      </c>
      <c r="P9" s="77">
        <f>O9/N9</f>
        <v>0.9663943557370961</v>
      </c>
      <c r="Q9" s="68">
        <f>SUM(Q10:Q19)</f>
        <v>790.4</v>
      </c>
      <c r="R9" s="76">
        <f>SUM(R10:R19)</f>
        <v>897.8</v>
      </c>
      <c r="S9" s="71">
        <f>R9/Q9</f>
        <v>1.1358805668016194</v>
      </c>
      <c r="T9" s="75">
        <f>SUM(T10:T19)</f>
        <v>1079.3</v>
      </c>
      <c r="U9" s="76">
        <f>SUM(U10:U19)</f>
        <v>1086.4</v>
      </c>
      <c r="V9" s="77">
        <f>U9/T9</f>
        <v>1.0065783378115447</v>
      </c>
      <c r="W9" s="68">
        <f>SUM(W10:W19)</f>
        <v>957</v>
      </c>
      <c r="X9" s="69">
        <f>SUM(X10:X19)</f>
        <v>1119.1</v>
      </c>
      <c r="Y9" s="71">
        <f>X9/W9</f>
        <v>1.1693834900731452</v>
      </c>
      <c r="Z9" s="75">
        <f>SUM(Z10:Z19)</f>
        <v>593.1</v>
      </c>
      <c r="AA9" s="76">
        <f>SUM(AA10:AA19)</f>
        <v>601.5</v>
      </c>
      <c r="AB9" s="77">
        <f aca="true" t="shared" si="4" ref="AB9:AB24">AA9/Z9</f>
        <v>1.0141628730399594</v>
      </c>
    </row>
    <row r="10" spans="1:28" ht="17.25" customHeight="1">
      <c r="A10" s="19" t="s">
        <v>6</v>
      </c>
      <c r="B10" s="9">
        <f aca="true" t="shared" si="5" ref="B10:B19">E10+H10+K10+N10+Q10+T10+W10+Z10</f>
        <v>16621.399999999998</v>
      </c>
      <c r="C10" s="3">
        <f aca="true" t="shared" si="6" ref="C10:C19">F10+I10+L10+O10+R10+U10+X10+AA10</f>
        <v>16655.600000000002</v>
      </c>
      <c r="D10" s="79">
        <f t="shared" si="0"/>
        <v>1.0020575884101222</v>
      </c>
      <c r="E10" s="10">
        <v>9599.1</v>
      </c>
      <c r="F10" s="3">
        <v>9623.7</v>
      </c>
      <c r="G10" s="72">
        <f t="shared" si="1"/>
        <v>1.002562740256899</v>
      </c>
      <c r="H10" s="9">
        <v>5888.2</v>
      </c>
      <c r="I10" s="3">
        <v>5896.7</v>
      </c>
      <c r="J10" s="79">
        <f t="shared" si="2"/>
        <v>1.0014435650962943</v>
      </c>
      <c r="K10" s="10">
        <v>288</v>
      </c>
      <c r="L10" s="3">
        <v>300.9</v>
      </c>
      <c r="M10" s="72">
        <f t="shared" si="3"/>
        <v>1.0447916666666666</v>
      </c>
      <c r="N10" s="9">
        <v>97.8</v>
      </c>
      <c r="O10" s="3">
        <v>102.6</v>
      </c>
      <c r="P10" s="79">
        <f>O10/N10</f>
        <v>1.049079754601227</v>
      </c>
      <c r="Q10" s="90">
        <v>165</v>
      </c>
      <c r="R10" s="12">
        <v>163.2</v>
      </c>
      <c r="S10" s="72">
        <f>R10/Q10</f>
        <v>0.989090909090909</v>
      </c>
      <c r="T10" s="78">
        <v>173.8</v>
      </c>
      <c r="U10" s="12">
        <v>162.3</v>
      </c>
      <c r="V10" s="79">
        <f>U10/T10</f>
        <v>0.9338319907940161</v>
      </c>
      <c r="W10" s="90">
        <v>171</v>
      </c>
      <c r="X10" s="12">
        <v>167</v>
      </c>
      <c r="Y10" s="72">
        <f>X10/W10</f>
        <v>0.9766081871345029</v>
      </c>
      <c r="Z10" s="78">
        <v>238.5</v>
      </c>
      <c r="AA10" s="12">
        <v>239.2</v>
      </c>
      <c r="AB10" s="79">
        <f t="shared" si="4"/>
        <v>1.0029350104821801</v>
      </c>
    </row>
    <row r="11" spans="1:28" ht="17.25" customHeight="1">
      <c r="A11" s="19" t="s">
        <v>39</v>
      </c>
      <c r="B11" s="9">
        <f>E11+H11+K11+N11+Q11+T11+W11+Z11</f>
        <v>9767.8</v>
      </c>
      <c r="C11" s="3">
        <f>F11+I11+L11+O11+R11+U11+X11+AA11</f>
        <v>10190.8</v>
      </c>
      <c r="D11" s="79">
        <f t="shared" si="0"/>
        <v>1.0433055549867933</v>
      </c>
      <c r="E11" s="10">
        <v>7817</v>
      </c>
      <c r="F11" s="3">
        <v>8150.8</v>
      </c>
      <c r="G11" s="72">
        <f t="shared" si="1"/>
        <v>1.0427018037610336</v>
      </c>
      <c r="H11" s="1">
        <v>1950.8</v>
      </c>
      <c r="I11" s="3">
        <v>2040</v>
      </c>
      <c r="J11" s="79">
        <f t="shared" si="2"/>
        <v>1.0457248308386304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79" t="e">
        <f>U11/T11</f>
        <v>#DIV/0!</v>
      </c>
      <c r="W11" s="90"/>
      <c r="X11" s="12"/>
      <c r="Y11" s="72" t="e">
        <f>X11/W11</f>
        <v>#DIV/0!</v>
      </c>
      <c r="Z11" s="78"/>
      <c r="AA11" s="12"/>
      <c r="AB11" s="79" t="e">
        <f t="shared" si="4"/>
        <v>#DIV/0!</v>
      </c>
    </row>
    <row r="12" spans="1:28" ht="17.25" customHeight="1">
      <c r="A12" s="19" t="s">
        <v>41</v>
      </c>
      <c r="B12" s="9">
        <f>E12+H12+K12+N12+Q12+T12+W12+Z12</f>
        <v>3020</v>
      </c>
      <c r="C12" s="3">
        <f>F12+I12+L12+O12+R12+U12+X12+AA12</f>
        <v>3029.7</v>
      </c>
      <c r="D12" s="79">
        <f t="shared" si="0"/>
        <v>1.0032119205298013</v>
      </c>
      <c r="E12" s="10">
        <v>3020</v>
      </c>
      <c r="F12" s="3">
        <v>3029.7</v>
      </c>
      <c r="G12" s="72">
        <f t="shared" si="1"/>
        <v>1.0032119205298013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t="shared" si="5"/>
        <v>2014.1</v>
      </c>
      <c r="C13" s="3">
        <f t="shared" si="6"/>
        <v>2014.1</v>
      </c>
      <c r="D13" s="79">
        <f t="shared" si="0"/>
        <v>1</v>
      </c>
      <c r="E13" s="10">
        <v>2014.1</v>
      </c>
      <c r="F13" s="3">
        <v>2014.1</v>
      </c>
      <c r="G13" s="72">
        <f t="shared" si="1"/>
        <v>1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20.25" customHeight="1">
      <c r="A14" s="20" t="s">
        <v>11</v>
      </c>
      <c r="B14" s="9">
        <f t="shared" si="5"/>
        <v>1360.4</v>
      </c>
      <c r="C14" s="3">
        <f t="shared" si="6"/>
        <v>1687.4</v>
      </c>
      <c r="D14" s="79">
        <f t="shared" si="0"/>
        <v>1.2403704792708028</v>
      </c>
      <c r="E14" s="10">
        <v>932</v>
      </c>
      <c r="F14" s="3">
        <v>1133.9</v>
      </c>
      <c r="G14" s="72">
        <f t="shared" si="1"/>
        <v>1.2166309012875538</v>
      </c>
      <c r="H14" s="1">
        <v>77.9</v>
      </c>
      <c r="I14" s="4">
        <v>118.3</v>
      </c>
      <c r="J14" s="79">
        <f t="shared" si="2"/>
        <v>1.5186136071887033</v>
      </c>
      <c r="K14" s="99"/>
      <c r="L14" s="3"/>
      <c r="M14" s="72"/>
      <c r="N14" s="9"/>
      <c r="O14" s="4"/>
      <c r="P14" s="79" t="e">
        <f>O14/N14</f>
        <v>#DIV/0!</v>
      </c>
      <c r="Q14" s="90">
        <v>19.4</v>
      </c>
      <c r="R14" s="11">
        <v>19.9</v>
      </c>
      <c r="S14" s="72">
        <f aca="true" t="shared" si="7" ref="S14:S24">R14/Q14</f>
        <v>1.0257731958762886</v>
      </c>
      <c r="T14" s="78">
        <v>4.5</v>
      </c>
      <c r="U14" s="12">
        <v>24.4</v>
      </c>
      <c r="V14" s="79">
        <f aca="true" t="shared" si="8" ref="V14:V24">U14/T14</f>
        <v>5.422222222222222</v>
      </c>
      <c r="W14" s="90">
        <v>61.5</v>
      </c>
      <c r="X14" s="11">
        <v>125.1</v>
      </c>
      <c r="Y14" s="72">
        <f aca="true" t="shared" si="9" ref="Y14:Y21">X14/W14</f>
        <v>2.0341463414634147</v>
      </c>
      <c r="Z14" s="78">
        <v>265.1</v>
      </c>
      <c r="AA14" s="12">
        <v>265.8</v>
      </c>
      <c r="AB14" s="79">
        <f t="shared" si="4"/>
        <v>1.0026405130139568</v>
      </c>
    </row>
    <row r="15" spans="1:28" ht="48" customHeight="1">
      <c r="A15" s="20" t="s">
        <v>38</v>
      </c>
      <c r="B15" s="9">
        <f>E15+H15+K15+N15+Q15+T15+W15+Z15</f>
        <v>285.3</v>
      </c>
      <c r="C15" s="3">
        <f>F15+I15+L15+O15+R15+U15+X15+AA15</f>
        <v>285.8</v>
      </c>
      <c r="D15" s="79">
        <f>C15/B15</f>
        <v>1.001752541184718</v>
      </c>
      <c r="E15" s="10">
        <v>285.3</v>
      </c>
      <c r="F15" s="3">
        <v>285.8</v>
      </c>
      <c r="G15" s="72">
        <f t="shared" si="1"/>
        <v>1.001752541184718</v>
      </c>
      <c r="H15" s="1"/>
      <c r="I15" s="4"/>
      <c r="J15" s="79"/>
      <c r="K15" s="99"/>
      <c r="L15" s="3"/>
      <c r="M15" s="72"/>
      <c r="N15" s="9"/>
      <c r="O15" s="4"/>
      <c r="P15" s="94"/>
      <c r="Q15" s="90"/>
      <c r="R15" s="11"/>
      <c r="S15" s="72"/>
      <c r="T15" s="78"/>
      <c r="U15" s="12"/>
      <c r="V15" s="79"/>
      <c r="W15" s="90"/>
      <c r="X15" s="11"/>
      <c r="Y15" s="72"/>
      <c r="Z15" s="78"/>
      <c r="AA15" s="11"/>
      <c r="AB15" s="79"/>
    </row>
    <row r="16" spans="1:28" ht="17.25" customHeight="1">
      <c r="A16" s="19" t="s">
        <v>9</v>
      </c>
      <c r="B16" s="9">
        <f t="shared" si="5"/>
        <v>298.6</v>
      </c>
      <c r="C16" s="3">
        <f t="shared" si="6"/>
        <v>305.80000000000007</v>
      </c>
      <c r="D16" s="79">
        <f t="shared" si="0"/>
        <v>1.0241125251172138</v>
      </c>
      <c r="E16" s="10"/>
      <c r="F16" s="3"/>
      <c r="G16" s="72"/>
      <c r="H16" s="9">
        <v>199</v>
      </c>
      <c r="I16" s="3">
        <v>236.9</v>
      </c>
      <c r="J16" s="79">
        <f aca="true" t="shared" si="10" ref="J16:J21">I16/H16</f>
        <v>1.1904522613065327</v>
      </c>
      <c r="K16" s="10">
        <v>20</v>
      </c>
      <c r="L16" s="3">
        <v>18.8</v>
      </c>
      <c r="M16" s="72">
        <f t="shared" si="3"/>
        <v>0.9400000000000001</v>
      </c>
      <c r="N16" s="1">
        <v>15.3</v>
      </c>
      <c r="O16" s="3">
        <v>9.4</v>
      </c>
      <c r="P16" s="79">
        <f aca="true" t="shared" si="11" ref="P16:P21">O16/N16</f>
        <v>0.6143790849673203</v>
      </c>
      <c r="Q16" s="90">
        <v>41</v>
      </c>
      <c r="R16" s="12">
        <v>25</v>
      </c>
      <c r="S16" s="72">
        <f t="shared" si="7"/>
        <v>0.6097560975609756</v>
      </c>
      <c r="T16" s="78">
        <v>10</v>
      </c>
      <c r="U16" s="12">
        <v>7.6</v>
      </c>
      <c r="V16" s="79">
        <f t="shared" si="8"/>
        <v>0.76</v>
      </c>
      <c r="W16" s="90">
        <v>10</v>
      </c>
      <c r="X16" s="11">
        <v>7</v>
      </c>
      <c r="Y16" s="72">
        <f t="shared" si="9"/>
        <v>0.7</v>
      </c>
      <c r="Z16" s="78">
        <v>3.3</v>
      </c>
      <c r="AA16" s="12">
        <v>1.1</v>
      </c>
      <c r="AB16" s="79">
        <f t="shared" si="4"/>
        <v>0.33333333333333337</v>
      </c>
    </row>
    <row r="17" spans="1:28" ht="17.25" customHeight="1">
      <c r="A17" s="19" t="s">
        <v>19</v>
      </c>
      <c r="B17" s="9">
        <f t="shared" si="5"/>
        <v>4852.099999999999</v>
      </c>
      <c r="C17" s="3">
        <f t="shared" si="6"/>
        <v>5131.599999999999</v>
      </c>
      <c r="D17" s="79">
        <f t="shared" si="0"/>
        <v>1.0576039240741122</v>
      </c>
      <c r="E17" s="10"/>
      <c r="F17" s="3"/>
      <c r="G17" s="72"/>
      <c r="H17" s="9">
        <v>1970.9</v>
      </c>
      <c r="I17" s="3">
        <v>1973.1</v>
      </c>
      <c r="J17" s="79">
        <f t="shared" si="10"/>
        <v>1.0011162413110761</v>
      </c>
      <c r="K17" s="99">
        <v>199</v>
      </c>
      <c r="L17" s="3">
        <v>256.1</v>
      </c>
      <c r="M17" s="72">
        <f t="shared" si="3"/>
        <v>1.2869346733668343</v>
      </c>
      <c r="N17" s="9">
        <v>425.5</v>
      </c>
      <c r="O17" s="4">
        <v>408.5</v>
      </c>
      <c r="P17" s="79">
        <f t="shared" si="11"/>
        <v>0.9600470035252644</v>
      </c>
      <c r="Q17" s="90">
        <v>565</v>
      </c>
      <c r="R17" s="12">
        <v>686.4</v>
      </c>
      <c r="S17" s="72">
        <f t="shared" si="7"/>
        <v>1.214867256637168</v>
      </c>
      <c r="T17" s="78">
        <v>891</v>
      </c>
      <c r="U17" s="12">
        <v>892.1</v>
      </c>
      <c r="V17" s="79">
        <f t="shared" si="8"/>
        <v>1.0012345679012347</v>
      </c>
      <c r="W17" s="90">
        <v>714.5</v>
      </c>
      <c r="X17" s="3">
        <v>820</v>
      </c>
      <c r="Y17" s="72">
        <f t="shared" si="9"/>
        <v>1.1476557032890133</v>
      </c>
      <c r="Z17" s="78">
        <v>86.2</v>
      </c>
      <c r="AA17" s="12">
        <v>95.4</v>
      </c>
      <c r="AB17" s="79">
        <f t="shared" si="4"/>
        <v>1.1067285382830627</v>
      </c>
    </row>
    <row r="18" spans="1:28" ht="17.25" customHeight="1">
      <c r="A18" s="20" t="s">
        <v>8</v>
      </c>
      <c r="B18" s="9">
        <f t="shared" si="5"/>
        <v>724.3</v>
      </c>
      <c r="C18" s="3">
        <f t="shared" si="6"/>
        <v>736.1999999999999</v>
      </c>
      <c r="D18" s="79">
        <f t="shared" si="0"/>
        <v>1.0164296562197983</v>
      </c>
      <c r="E18" s="10">
        <v>724.3</v>
      </c>
      <c r="F18" s="3">
        <v>732.9</v>
      </c>
      <c r="G18" s="72">
        <f t="shared" si="1"/>
        <v>1.011873533066409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>
        <v>3.3</v>
      </c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5"/>
        <v>0</v>
      </c>
      <c r="C19" s="3">
        <f t="shared" si="6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 aca="true" t="shared" si="12" ref="B20:C24">E20+H20+K20+N20+Q20+T20+W20+Z20</f>
        <v>5411.299999999999</v>
      </c>
      <c r="C20" s="25">
        <f t="shared" si="12"/>
        <v>7139.199999999999</v>
      </c>
      <c r="D20" s="82">
        <f t="shared" si="0"/>
        <v>1.3193132888584997</v>
      </c>
      <c r="E20" s="24">
        <f>E21+E22+E23+E24+E25+E26+E27+E28</f>
        <v>2423.4</v>
      </c>
      <c r="F20" s="25">
        <f>F21+F22+F23+F24+F25+F26+F27+F28</f>
        <v>3344.4</v>
      </c>
      <c r="G20" s="73">
        <f t="shared" si="1"/>
        <v>1.3800445654865066</v>
      </c>
      <c r="H20" s="81">
        <f>H21+H22+H23+H24+H25+H26+H27+H28</f>
        <v>1482.7</v>
      </c>
      <c r="I20" s="25">
        <f>I21+I22+I23+I24+I25+I26+I27+I28</f>
        <v>2214.5</v>
      </c>
      <c r="J20" s="82">
        <f t="shared" si="10"/>
        <v>1.4935590476832805</v>
      </c>
      <c r="K20" s="24">
        <f>K21+K22+K23+K24+K25+K26+K27+K28</f>
        <v>128.4</v>
      </c>
      <c r="L20" s="25">
        <f>L21+L22+L23+L24+L25+L26+L27+L28</f>
        <v>136.2</v>
      </c>
      <c r="M20" s="73">
        <f>L20/K20</f>
        <v>1.0607476635514017</v>
      </c>
      <c r="N20" s="81">
        <f>N21+N22+N23+N24+N25+N26+N27+N28</f>
        <v>304.3</v>
      </c>
      <c r="O20" s="25">
        <f>O21+O22+O23+O24+O25+O26+O27+O28</f>
        <v>325.8</v>
      </c>
      <c r="P20" s="82">
        <f t="shared" si="11"/>
        <v>1.0706539599079856</v>
      </c>
      <c r="Q20" s="24">
        <f>Q21+Q22+Q23+Q24+Q25+Q26+Q27+Q28</f>
        <v>228.7</v>
      </c>
      <c r="R20" s="25">
        <f>R21+R22+R23+R24+R25+R26+R27+R28</f>
        <v>271.4</v>
      </c>
      <c r="S20" s="73">
        <f t="shared" si="7"/>
        <v>1.1867074770441626</v>
      </c>
      <c r="T20" s="81">
        <f>T21+T22+T23+T24+T25+T26+T27+T28</f>
        <v>266.4</v>
      </c>
      <c r="U20" s="25">
        <f>U21+U22+U23+U24+U25+U26+U27+U28</f>
        <v>374.1</v>
      </c>
      <c r="V20" s="82">
        <f t="shared" si="8"/>
        <v>1.4042792792792795</v>
      </c>
      <c r="W20" s="24">
        <f>W21+W22+W23+W24+W25+W26+W27+W28</f>
        <v>477.4</v>
      </c>
      <c r="X20" s="25">
        <f>X21+X22+X23+X24+X25+X26+X27+X28</f>
        <v>378.40000000000003</v>
      </c>
      <c r="Y20" s="73">
        <f t="shared" si="9"/>
        <v>0.7926267281105992</v>
      </c>
      <c r="Z20" s="81">
        <f>Z21+Z22+Z23+Z24+Z25+Z26+Z27+Z28</f>
        <v>100</v>
      </c>
      <c r="AA20" s="25">
        <f>AA21+AA22+AA23+AA24+AA25+AA26+AA27+AA28</f>
        <v>94.39999999999999</v>
      </c>
      <c r="AB20" s="82">
        <f t="shared" si="4"/>
        <v>0.944</v>
      </c>
    </row>
    <row r="21" spans="1:28" ht="48.75" customHeight="1">
      <c r="A21" s="20" t="s">
        <v>20</v>
      </c>
      <c r="B21" s="9">
        <f t="shared" si="12"/>
        <v>2404.3</v>
      </c>
      <c r="C21" s="3">
        <f t="shared" si="12"/>
        <v>2599.4</v>
      </c>
      <c r="D21" s="79">
        <f t="shared" si="0"/>
        <v>1.0811462795824147</v>
      </c>
      <c r="E21" s="10">
        <v>1174.6</v>
      </c>
      <c r="F21" s="3">
        <v>1199.7</v>
      </c>
      <c r="G21" s="72">
        <f t="shared" si="1"/>
        <v>1.02136897667291</v>
      </c>
      <c r="H21" s="1">
        <v>1071.7</v>
      </c>
      <c r="I21" s="3">
        <v>1087.5</v>
      </c>
      <c r="J21" s="79">
        <f t="shared" si="10"/>
        <v>1.014742931790613</v>
      </c>
      <c r="K21" s="10">
        <v>24</v>
      </c>
      <c r="L21" s="3">
        <v>54.8</v>
      </c>
      <c r="M21" s="72">
        <f>L21/K21</f>
        <v>2.283333333333333</v>
      </c>
      <c r="N21" s="95">
        <v>72.5</v>
      </c>
      <c r="O21" s="4">
        <v>93</v>
      </c>
      <c r="P21" s="79">
        <f t="shared" si="11"/>
        <v>1.282758620689655</v>
      </c>
      <c r="Q21" s="90">
        <v>3.7</v>
      </c>
      <c r="R21" s="12">
        <v>5.5</v>
      </c>
      <c r="S21" s="72">
        <f t="shared" si="7"/>
        <v>1.4864864864864864</v>
      </c>
      <c r="T21" s="78">
        <v>28.8</v>
      </c>
      <c r="U21" s="12">
        <v>127.8</v>
      </c>
      <c r="V21" s="79">
        <f t="shared" si="8"/>
        <v>4.4375</v>
      </c>
      <c r="W21" s="90">
        <v>29</v>
      </c>
      <c r="X21" s="12">
        <v>31.1</v>
      </c>
      <c r="Y21" s="72">
        <f t="shared" si="9"/>
        <v>1.0724137931034483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147.7</v>
      </c>
      <c r="C22" s="3">
        <f t="shared" si="12"/>
        <v>148.4</v>
      </c>
      <c r="D22" s="79">
        <f t="shared" si="0"/>
        <v>1.0047393364928912</v>
      </c>
      <c r="E22" s="10">
        <v>147.7</v>
      </c>
      <c r="F22" s="3">
        <v>148.4</v>
      </c>
      <c r="G22" s="72">
        <f t="shared" si="1"/>
        <v>1.0047393364928912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892.9</v>
      </c>
      <c r="C23" s="3">
        <f t="shared" si="12"/>
        <v>2005.4999999999998</v>
      </c>
      <c r="D23" s="79">
        <f t="shared" si="0"/>
        <v>2.246052189494904</v>
      </c>
      <c r="E23" s="10">
        <v>296</v>
      </c>
      <c r="F23" s="3">
        <v>1418.3</v>
      </c>
      <c r="G23" s="72">
        <f t="shared" si="1"/>
        <v>4.791554054054054</v>
      </c>
      <c r="H23" s="9"/>
      <c r="I23" s="4"/>
      <c r="J23" s="79" t="e">
        <f>I23/H23</f>
        <v>#DIV/0!</v>
      </c>
      <c r="K23" s="10">
        <v>59.4</v>
      </c>
      <c r="L23" s="3">
        <v>37.3</v>
      </c>
      <c r="M23" s="72">
        <f>L23/K23</f>
        <v>0.6279461279461279</v>
      </c>
      <c r="N23" s="9">
        <v>165</v>
      </c>
      <c r="O23" s="3">
        <v>166</v>
      </c>
      <c r="P23" s="79">
        <f>O23/N23</f>
        <v>1.006060606060606</v>
      </c>
      <c r="Q23" s="90">
        <v>200</v>
      </c>
      <c r="R23" s="12">
        <v>209</v>
      </c>
      <c r="S23" s="72">
        <f t="shared" si="7"/>
        <v>1.045</v>
      </c>
      <c r="T23" s="78">
        <v>46</v>
      </c>
      <c r="U23" s="12">
        <v>54.7</v>
      </c>
      <c r="V23" s="79">
        <f t="shared" si="8"/>
        <v>1.1891304347826088</v>
      </c>
      <c r="W23" s="90">
        <v>55.5</v>
      </c>
      <c r="X23" s="12">
        <v>55.1</v>
      </c>
      <c r="Y23" s="72">
        <f>X23/W23</f>
        <v>0.9927927927927929</v>
      </c>
      <c r="Z23" s="78">
        <v>71</v>
      </c>
      <c r="AA23" s="12">
        <v>65.1</v>
      </c>
      <c r="AB23" s="79">
        <f t="shared" si="4"/>
        <v>0.9169014084507041</v>
      </c>
    </row>
    <row r="24" spans="1:28" ht="30.75" customHeight="1">
      <c r="A24" s="20" t="s">
        <v>22</v>
      </c>
      <c r="B24" s="9">
        <f t="shared" si="12"/>
        <v>758.5</v>
      </c>
      <c r="C24" s="3">
        <f t="shared" si="12"/>
        <v>939.8</v>
      </c>
      <c r="D24" s="79">
        <f t="shared" si="0"/>
        <v>1.2390243902439024</v>
      </c>
      <c r="E24" s="10">
        <v>259.6</v>
      </c>
      <c r="F24" s="3">
        <v>66.4</v>
      </c>
      <c r="G24" s="72">
        <f t="shared" si="1"/>
        <v>0.25577812018489987</v>
      </c>
      <c r="H24" s="9">
        <v>231</v>
      </c>
      <c r="I24" s="3">
        <v>655</v>
      </c>
      <c r="J24" s="79">
        <f>I24/H24</f>
        <v>2.8354978354978355</v>
      </c>
      <c r="K24" s="99"/>
      <c r="L24" s="3"/>
      <c r="M24" s="72" t="e">
        <f>L24/K24</f>
        <v>#DIV/0!</v>
      </c>
      <c r="N24" s="1"/>
      <c r="O24" s="4"/>
      <c r="P24" s="79" t="e">
        <f>O24/N24</f>
        <v>#DIV/0!</v>
      </c>
      <c r="Q24" s="90"/>
      <c r="R24" s="11"/>
      <c r="S24" s="72" t="e">
        <f t="shared" si="7"/>
        <v>#DIV/0!</v>
      </c>
      <c r="T24" s="78"/>
      <c r="U24" s="11"/>
      <c r="V24" s="79" t="e">
        <f t="shared" si="8"/>
        <v>#DIV/0!</v>
      </c>
      <c r="W24" s="90">
        <v>267.9</v>
      </c>
      <c r="X24" s="11">
        <v>218.4</v>
      </c>
      <c r="Y24" s="72">
        <f>X24/W24</f>
        <v>0.815229563269877</v>
      </c>
      <c r="Z24" s="78"/>
      <c r="AA24" s="12"/>
      <c r="AB24" s="79" t="e">
        <f t="shared" si="4"/>
        <v>#DIV/0!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545.5</v>
      </c>
      <c r="C26" s="3">
        <f>F26+I26+L26+O26+R26+U26+X26+AA26</f>
        <v>561.6</v>
      </c>
      <c r="D26" s="79">
        <f t="shared" si="0"/>
        <v>1.0295142071494043</v>
      </c>
      <c r="E26" s="10">
        <v>545.5</v>
      </c>
      <c r="F26" s="3">
        <v>511.6</v>
      </c>
      <c r="G26" s="72">
        <f t="shared" si="1"/>
        <v>0.9378551787351055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>
        <v>20</v>
      </c>
      <c r="S26" s="88"/>
      <c r="T26" s="80"/>
      <c r="U26" s="13"/>
      <c r="V26" s="79"/>
      <c r="W26" s="91"/>
      <c r="X26" s="11">
        <v>30</v>
      </c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662.4</v>
      </c>
      <c r="C27" s="3">
        <f>F27+I27+L27+O27+R27+U27+X27+AA27</f>
        <v>884.4999999999999</v>
      </c>
      <c r="D27" s="79">
        <f t="shared" si="0"/>
        <v>1.3352958937198067</v>
      </c>
      <c r="E27" s="10"/>
      <c r="F27" s="3"/>
      <c r="G27" s="72" t="e">
        <f t="shared" si="1"/>
        <v>#DIV/0!</v>
      </c>
      <c r="H27" s="1">
        <v>180</v>
      </c>
      <c r="I27" s="3">
        <v>472</v>
      </c>
      <c r="J27" s="79">
        <f>I27/H27</f>
        <v>2.6222222222222222</v>
      </c>
      <c r="K27" s="99">
        <v>45</v>
      </c>
      <c r="L27" s="3">
        <v>44.1</v>
      </c>
      <c r="M27" s="72">
        <f>L27/K27</f>
        <v>0.98</v>
      </c>
      <c r="N27" s="1">
        <v>66.8</v>
      </c>
      <c r="O27" s="4">
        <v>66.8</v>
      </c>
      <c r="P27" s="94"/>
      <c r="Q27" s="91">
        <v>25</v>
      </c>
      <c r="R27" s="11">
        <v>36.9</v>
      </c>
      <c r="S27" s="72">
        <f>R27/Q27</f>
        <v>1.476</v>
      </c>
      <c r="T27" s="80">
        <v>191.6</v>
      </c>
      <c r="U27" s="13">
        <v>191.6</v>
      </c>
      <c r="V27" s="79"/>
      <c r="W27" s="91">
        <v>125</v>
      </c>
      <c r="X27" s="11">
        <v>43.8</v>
      </c>
      <c r="Y27" s="72">
        <f>X27/W27</f>
        <v>0.3504</v>
      </c>
      <c r="Z27" s="83">
        <v>29</v>
      </c>
      <c r="AA27" s="11">
        <v>29.3</v>
      </c>
      <c r="AB27" s="79">
        <f>AA27/Z27</f>
        <v>1.010344827586207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42</v>
      </c>
      <c r="B29" s="102">
        <f>B20+B9</f>
        <v>44355.29999999999</v>
      </c>
      <c r="C29" s="102">
        <f>C20+C9</f>
        <v>47176.200000000004</v>
      </c>
      <c r="D29" s="103">
        <f>C29/B29</f>
        <v>1.0635978113100355</v>
      </c>
      <c r="E29" s="104">
        <f>SUM(E20+E9)</f>
        <v>26815.199999999997</v>
      </c>
      <c r="F29" s="104">
        <f>SUM(F20+F9)</f>
        <v>28315.300000000003</v>
      </c>
      <c r="G29" s="103">
        <f t="shared" si="1"/>
        <v>1.0559421522121784</v>
      </c>
      <c r="H29" s="104">
        <f>SUM(H20+H9)</f>
        <v>11569.5</v>
      </c>
      <c r="I29" s="104">
        <f>SUM(I20+I9)</f>
        <v>12479.5</v>
      </c>
      <c r="J29" s="103">
        <f>I29/H29</f>
        <v>1.0786550844893903</v>
      </c>
      <c r="K29" s="104">
        <f>SUM(K20+K9)</f>
        <v>635.4</v>
      </c>
      <c r="L29" s="104">
        <f>SUM(L20+L9)</f>
        <v>712</v>
      </c>
      <c r="M29" s="103">
        <f>L29/K29</f>
        <v>1.1205539817437835</v>
      </c>
      <c r="N29" s="104">
        <f>SUM(N20+N9)</f>
        <v>842.9000000000001</v>
      </c>
      <c r="O29" s="104">
        <f>SUM(O20+O9)</f>
        <v>846.3</v>
      </c>
      <c r="P29" s="103">
        <f>O29/N29</f>
        <v>1.0040336932020404</v>
      </c>
      <c r="Q29" s="104">
        <f>SUM(Q20+Q9)</f>
        <v>1019.0999999999999</v>
      </c>
      <c r="R29" s="104">
        <f>SUM(R20+R9)</f>
        <v>1169.1999999999998</v>
      </c>
      <c r="S29" s="103">
        <f>R29/Q29</f>
        <v>1.1472868217054262</v>
      </c>
      <c r="T29" s="104">
        <f>SUM(T20+T9)</f>
        <v>1345.6999999999998</v>
      </c>
      <c r="U29" s="104">
        <f>SUM(U20+U9)</f>
        <v>1460.5</v>
      </c>
      <c r="V29" s="103">
        <f>U29/T29</f>
        <v>1.0853087612395038</v>
      </c>
      <c r="W29" s="104">
        <f>SUM(W20+W9)</f>
        <v>1434.4</v>
      </c>
      <c r="X29" s="104">
        <f>SUM(X20+X9)</f>
        <v>1497.5</v>
      </c>
      <c r="Y29" s="103">
        <f>X29/W29</f>
        <v>1.0439905186837701</v>
      </c>
      <c r="Z29" s="104">
        <f>SUM(Z20+Z9)</f>
        <v>693.1</v>
      </c>
      <c r="AA29" s="104">
        <f>SUM(AA20+AA9)</f>
        <v>695.9</v>
      </c>
      <c r="AB29" s="105">
        <f>AA29/Z29</f>
        <v>1.0040398210936372</v>
      </c>
    </row>
    <row r="40" ht="12.75">
      <c r="E40" s="5"/>
    </row>
  </sheetData>
  <sheetProtection/>
  <mergeCells count="15">
    <mergeCell ref="K7:M7"/>
    <mergeCell ref="N7:P7"/>
    <mergeCell ref="E7:G7"/>
    <mergeCell ref="H7:J7"/>
    <mergeCell ref="W7:Y7"/>
    <mergeCell ref="A6:A8"/>
    <mergeCell ref="AA5:AB5"/>
    <mergeCell ref="A2:AB2"/>
    <mergeCell ref="A3:AB3"/>
    <mergeCell ref="A1:AB1"/>
    <mergeCell ref="Q7:S7"/>
    <mergeCell ref="B6:D7"/>
    <mergeCell ref="E6:AB6"/>
    <mergeCell ref="T7:V7"/>
    <mergeCell ref="Z7:AB7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80" zoomScaleNormal="80" zoomScalePageLayoutView="0" workbookViewId="0" topLeftCell="A4">
      <selection activeCell="H21" sqref="H21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07" t="s">
        <v>16</v>
      </c>
      <c r="E1" s="107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07" t="s">
        <v>4</v>
      </c>
      <c r="B3" s="107"/>
      <c r="C3" s="107"/>
      <c r="D3" s="107"/>
      <c r="E3" s="107"/>
    </row>
    <row r="4" spans="1:6" ht="39.75" customHeight="1">
      <c r="A4" s="107" t="s">
        <v>35</v>
      </c>
      <c r="B4" s="107"/>
      <c r="C4" s="107"/>
      <c r="D4" s="107"/>
      <c r="E4" s="107"/>
      <c r="F4" s="2"/>
    </row>
    <row r="5" spans="1:5" ht="17.25" customHeight="1">
      <c r="A5" s="107" t="s">
        <v>47</v>
      </c>
      <c r="B5" s="107"/>
      <c r="C5" s="107"/>
      <c r="D5" s="107"/>
      <c r="E5" s="107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08" t="s">
        <v>3</v>
      </c>
      <c r="E7" s="108"/>
    </row>
    <row r="8" spans="1:5" ht="85.5" customHeight="1" thickBot="1">
      <c r="A8" s="29" t="s">
        <v>0</v>
      </c>
      <c r="B8" s="30" t="s">
        <v>48</v>
      </c>
      <c r="C8" s="30" t="s">
        <v>49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38944</v>
      </c>
      <c r="C9" s="46">
        <f>SUM(C10:C19)</f>
        <v>40036.99999999999</v>
      </c>
      <c r="D9" s="46">
        <f>C9-B9</f>
        <v>1092.9999999999927</v>
      </c>
      <c r="E9" s="47">
        <f aca="true" t="shared" si="0" ref="E9:E29">C9/B9*100</f>
        <v>102.80659408381263</v>
      </c>
    </row>
    <row r="10" spans="1:5" ht="17.25" customHeight="1">
      <c r="A10" s="48" t="s">
        <v>6</v>
      </c>
      <c r="B10" s="35">
        <v>16621.4</v>
      </c>
      <c r="C10" s="35">
        <v>16655.6</v>
      </c>
      <c r="D10" s="35">
        <f aca="true" t="shared" si="1" ref="D10:D27">C10-B10</f>
        <v>34.19999999999709</v>
      </c>
      <c r="E10" s="33">
        <f t="shared" si="0"/>
        <v>100.20575884101217</v>
      </c>
    </row>
    <row r="11" spans="1:5" ht="17.25" customHeight="1">
      <c r="A11" s="36" t="s">
        <v>39</v>
      </c>
      <c r="B11" s="32">
        <v>9767.8</v>
      </c>
      <c r="C11" s="32">
        <v>10190.8</v>
      </c>
      <c r="D11" s="32">
        <f t="shared" si="1"/>
        <v>423</v>
      </c>
      <c r="E11" s="33">
        <f t="shared" si="0"/>
        <v>104.33055549867933</v>
      </c>
    </row>
    <row r="12" spans="1:5" ht="17.25" customHeight="1">
      <c r="A12" s="36" t="s">
        <v>41</v>
      </c>
      <c r="B12" s="32">
        <v>3020</v>
      </c>
      <c r="C12" s="32">
        <v>3029.7</v>
      </c>
      <c r="D12" s="32">
        <f t="shared" si="1"/>
        <v>9.699999999999818</v>
      </c>
      <c r="E12" s="33">
        <f t="shared" si="0"/>
        <v>100.32119205298014</v>
      </c>
    </row>
    <row r="13" spans="1:5" ht="38.25" customHeight="1">
      <c r="A13" s="49" t="s">
        <v>7</v>
      </c>
      <c r="B13" s="32">
        <v>2014.1</v>
      </c>
      <c r="C13" s="32">
        <v>2014.1</v>
      </c>
      <c r="D13" s="32">
        <f t="shared" si="1"/>
        <v>0</v>
      </c>
      <c r="E13" s="33">
        <f t="shared" si="0"/>
        <v>100</v>
      </c>
    </row>
    <row r="14" spans="1:5" ht="36.75" customHeight="1">
      <c r="A14" s="49" t="s">
        <v>40</v>
      </c>
      <c r="B14" s="32">
        <v>285.3</v>
      </c>
      <c r="C14" s="32">
        <v>285.8</v>
      </c>
      <c r="D14" s="32">
        <f>C14-B14</f>
        <v>0.5</v>
      </c>
      <c r="E14" s="33">
        <f t="shared" si="0"/>
        <v>100.17525411847178</v>
      </c>
    </row>
    <row r="15" spans="1:5" ht="23.25" customHeight="1">
      <c r="A15" s="49" t="s">
        <v>11</v>
      </c>
      <c r="B15" s="32">
        <v>1360.4</v>
      </c>
      <c r="C15" s="32">
        <v>1687.4</v>
      </c>
      <c r="D15" s="32">
        <f>C15-B15</f>
        <v>327</v>
      </c>
      <c r="E15" s="33">
        <f>C15/B15*100</f>
        <v>124.03704792708028</v>
      </c>
    </row>
    <row r="16" spans="1:5" ht="17.25" customHeight="1">
      <c r="A16" s="36" t="s">
        <v>9</v>
      </c>
      <c r="B16" s="32">
        <v>298.6</v>
      </c>
      <c r="C16" s="32">
        <v>305.8</v>
      </c>
      <c r="D16" s="32">
        <f t="shared" si="1"/>
        <v>7.199999999999989</v>
      </c>
      <c r="E16" s="33">
        <f t="shared" si="0"/>
        <v>102.41125251172136</v>
      </c>
    </row>
    <row r="17" spans="1:5" ht="17.25" customHeight="1">
      <c r="A17" s="36" t="s">
        <v>43</v>
      </c>
      <c r="B17" s="32">
        <v>4852.1</v>
      </c>
      <c r="C17" s="32">
        <v>5131.6</v>
      </c>
      <c r="D17" s="32">
        <f t="shared" si="1"/>
        <v>279.5</v>
      </c>
      <c r="E17" s="33">
        <f t="shared" si="0"/>
        <v>105.76039240741122</v>
      </c>
    </row>
    <row r="18" spans="1:5" ht="17.25" customHeight="1">
      <c r="A18" s="49" t="s">
        <v>8</v>
      </c>
      <c r="B18" s="32">
        <v>724.3</v>
      </c>
      <c r="C18" s="38">
        <v>736.2</v>
      </c>
      <c r="D18" s="32">
        <f t="shared" si="1"/>
        <v>11.900000000000091</v>
      </c>
      <c r="E18" s="33">
        <f t="shared" si="0"/>
        <v>101.64296562197985</v>
      </c>
    </row>
    <row r="19" spans="1:5" ht="17.25" customHeight="1" thickBot="1">
      <c r="A19" s="50" t="s">
        <v>13</v>
      </c>
      <c r="B19" s="57"/>
      <c r="C19" s="44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5411.299999999999</v>
      </c>
      <c r="C20" s="52">
        <f>SUM(C21:C27)</f>
        <v>7139.200000000001</v>
      </c>
      <c r="D20" s="46">
        <f t="shared" si="1"/>
        <v>1727.9000000000015</v>
      </c>
      <c r="E20" s="47">
        <f t="shared" si="0"/>
        <v>131.93132888585</v>
      </c>
    </row>
    <row r="21" spans="1:5" ht="54" customHeight="1">
      <c r="A21" s="53" t="s">
        <v>20</v>
      </c>
      <c r="B21" s="35">
        <v>2404.3</v>
      </c>
      <c r="C21" s="35">
        <v>2599.4</v>
      </c>
      <c r="D21" s="40">
        <f t="shared" si="1"/>
        <v>195.0999999999999</v>
      </c>
      <c r="E21" s="54">
        <f t="shared" si="0"/>
        <v>108.11462795824147</v>
      </c>
    </row>
    <row r="22" spans="1:5" ht="34.5" customHeight="1">
      <c r="A22" s="49" t="s">
        <v>12</v>
      </c>
      <c r="B22" s="32">
        <v>147.7</v>
      </c>
      <c r="C22" s="32">
        <v>148.4</v>
      </c>
      <c r="D22" s="32">
        <f t="shared" si="1"/>
        <v>0.700000000000017</v>
      </c>
      <c r="E22" s="33">
        <f t="shared" si="0"/>
        <v>100.47393364928911</v>
      </c>
    </row>
    <row r="23" spans="1:5" ht="36.75" customHeight="1">
      <c r="A23" s="49" t="s">
        <v>21</v>
      </c>
      <c r="B23" s="32">
        <v>892.9</v>
      </c>
      <c r="C23" s="32">
        <v>2005.5</v>
      </c>
      <c r="D23" s="32">
        <f t="shared" si="1"/>
        <v>1112.6</v>
      </c>
      <c r="E23" s="33">
        <f t="shared" si="0"/>
        <v>224.60521894949045</v>
      </c>
    </row>
    <row r="24" spans="1:5" ht="36" customHeight="1">
      <c r="A24" s="49" t="s">
        <v>22</v>
      </c>
      <c r="B24" s="32">
        <v>758.5</v>
      </c>
      <c r="C24" s="38">
        <v>939.8</v>
      </c>
      <c r="D24" s="32">
        <f t="shared" si="1"/>
        <v>181.29999999999995</v>
      </c>
      <c r="E24" s="33">
        <f t="shared" si="0"/>
        <v>123.90243902439025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545.5</v>
      </c>
      <c r="C26" s="32">
        <v>561.6</v>
      </c>
      <c r="D26" s="32">
        <f t="shared" si="1"/>
        <v>16.100000000000023</v>
      </c>
      <c r="E26" s="33">
        <f t="shared" si="0"/>
        <v>102.95142071494044</v>
      </c>
    </row>
    <row r="27" spans="1:5" ht="18" customHeight="1">
      <c r="A27" s="49" t="s">
        <v>25</v>
      </c>
      <c r="B27" s="32">
        <v>662.4</v>
      </c>
      <c r="C27" s="38">
        <v>884.5</v>
      </c>
      <c r="D27" s="32">
        <f t="shared" si="1"/>
        <v>222.10000000000002</v>
      </c>
      <c r="E27" s="33">
        <f t="shared" si="0"/>
        <v>133.52958937198068</v>
      </c>
    </row>
    <row r="28" spans="1:5" ht="15.75" customHeight="1" thickBot="1">
      <c r="A28" s="55"/>
      <c r="B28" s="41"/>
      <c r="C28" s="41"/>
      <c r="D28" s="44"/>
      <c r="E28" s="66"/>
    </row>
    <row r="29" spans="1:5" ht="15.75" customHeight="1" thickBot="1">
      <c r="A29" s="45" t="s">
        <v>42</v>
      </c>
      <c r="B29" s="46">
        <f>SUM(B20+B9)</f>
        <v>44355.3</v>
      </c>
      <c r="C29" s="52">
        <f>SUM(C20+C9)</f>
        <v>47176.2</v>
      </c>
      <c r="D29" s="52">
        <f>C29-B29</f>
        <v>2820.899999999994</v>
      </c>
      <c r="E29" s="47">
        <f t="shared" si="0"/>
        <v>106.3597811310035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Dohody1</cp:lastModifiedBy>
  <cp:lastPrinted>2019-10-01T10:55:54Z</cp:lastPrinted>
  <dcterms:created xsi:type="dcterms:W3CDTF">1996-10-08T23:32:33Z</dcterms:created>
  <dcterms:modified xsi:type="dcterms:W3CDTF">2019-10-01T10:55:55Z</dcterms:modified>
  <cp:category/>
  <cp:version/>
  <cp:contentType/>
  <cp:contentStatus/>
</cp:coreProperties>
</file>