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<sst xmlns="http://schemas.openxmlformats.org/spreadsheetml/2006/main" count="123" uniqueCount="53">
  <si>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</si>
  <si>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</si>
  <si>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</si>
  <si>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</si>
  <si>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</si>
  <si>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</si>
  <si>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</si>
  <si>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</si>
  <si>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</si>
  <si>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</si>
  <si>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</si>
  <si>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</si>
  <si>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</si>
  <si>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</si>
  <si>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</si>
  <si>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</si>
  <si>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</si>
  <si>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</si>
  <si>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</si>
  <si>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</si>
  <si>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</si>
  <si>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</si>
  <si>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</si>
  <si>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</si>
  <si>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</si>
  <si>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</si>
  <si>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</si>
  <si>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</si>
  <si>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</si>
  <si>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</si>
  <si>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</si>
  <si>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</si>
  <si>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</si>
  <si>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</si>
  <si>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</si>
  <si>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</si>
  <si>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</si>
  <si>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</si>
  <si>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</si>
  <si>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</si>
  <si>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</si>
  <si>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</si>
  <si>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Всего  доходов</t>
  </si>
  <si>
    <t xml:space="preserve"> - земельный налог </t>
  </si>
  <si>
    <t>за январь - июнь 2019 года</t>
  </si>
  <si>
    <t xml:space="preserve"> план на январь- июнь 2019 года</t>
  </si>
  <si>
    <t>факт за январь - июнь  2019 года</t>
  </si>
  <si>
    <t>за  январь - июнь  2018 - 2019 года</t>
  </si>
  <si>
    <t>факт за январь - июнь 2018 года</t>
  </si>
  <si>
    <t>факт за январь - июнь 2019 года</t>
  </si>
  <si>
    <t>за  январь - июнь 2019 года</t>
  </si>
  <si>
    <t xml:space="preserve"> план на январь - июнь  2019 года</t>
  </si>
  <si>
    <t>факт за январь - июнь   2019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</si>
</sst>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16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47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48</v>
      </c>
      <c r="C8" s="30" t="s">
        <v>49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25533.7</v>
      </c>
      <c r="C9" s="46">
        <f>SUM(C10:C19)</f>
        <v>27882.300000000007</v>
      </c>
      <c r="D9" s="46">
        <f>C9-B9</f>
        <v>2348.600000000006</v>
      </c>
      <c r="E9" s="47">
        <f aca="true" t="shared" si="0" ref="E9:E31">C9/B9*100</f>
        <v>109.19804023702011</v>
      </c>
    </row>
    <row r="10" spans="1:5" ht="17.25" customHeight="1">
      <c r="A10" s="58" t="s">
        <v>6</v>
      </c>
      <c r="B10" s="32">
        <v>10664.3</v>
      </c>
      <c r="C10" s="35">
        <v>12289.7</v>
      </c>
      <c r="D10" s="35">
        <f aca="true" t="shared" si="1" ref="D10:D27">C10-B10</f>
        <v>1625.4000000000015</v>
      </c>
      <c r="E10" s="33">
        <f t="shared" si="0"/>
        <v>115.24150670930113</v>
      </c>
    </row>
    <row r="11" spans="1:5" ht="17.25" customHeight="1">
      <c r="A11" s="34" t="s">
        <v>39</v>
      </c>
      <c r="B11" s="32">
        <v>5679.2</v>
      </c>
      <c r="C11" s="32">
        <v>6489.6</v>
      </c>
      <c r="D11" s="32">
        <f t="shared" si="1"/>
        <v>810.4000000000005</v>
      </c>
      <c r="E11" s="33">
        <f t="shared" si="0"/>
        <v>114.26961543879422</v>
      </c>
    </row>
    <row r="12" spans="1:5" ht="17.25" customHeight="1">
      <c r="A12" s="36" t="s">
        <v>41</v>
      </c>
      <c r="B12" s="32">
        <v>2168.2</v>
      </c>
      <c r="C12" s="32">
        <v>2389.9</v>
      </c>
      <c r="D12" s="32">
        <f t="shared" si="1"/>
        <v>221.70000000000027</v>
      </c>
      <c r="E12" s="33">
        <f t="shared" si="0"/>
        <v>110.22507148787012</v>
      </c>
    </row>
    <row r="13" spans="1:5" ht="39" customHeight="1">
      <c r="A13" s="37" t="s">
        <v>7</v>
      </c>
      <c r="B13" s="32">
        <v>1508.6</v>
      </c>
      <c r="C13" s="32">
        <v>1258.7</v>
      </c>
      <c r="D13" s="32">
        <f t="shared" si="1"/>
        <v>-249.89999999999986</v>
      </c>
      <c r="E13" s="33">
        <f t="shared" si="0"/>
        <v>83.43497282248443</v>
      </c>
    </row>
    <row r="14" spans="1:8" ht="42" customHeight="1">
      <c r="A14" s="37" t="s">
        <v>40</v>
      </c>
      <c r="B14" s="32">
        <v>311.4</v>
      </c>
      <c r="C14" s="32">
        <v>256</v>
      </c>
      <c r="D14" s="32">
        <f t="shared" si="1"/>
        <v>-55.39999999999998</v>
      </c>
      <c r="E14" s="33">
        <f t="shared" si="0"/>
        <v>82.20937700706487</v>
      </c>
      <c r="H14" s="106"/>
    </row>
    <row r="15" spans="1:5" ht="21" customHeight="1">
      <c r="A15" s="37" t="s">
        <v>11</v>
      </c>
      <c r="B15" s="32">
        <v>2124.3</v>
      </c>
      <c r="C15" s="32">
        <v>1460.7</v>
      </c>
      <c r="D15" s="32">
        <f t="shared" si="1"/>
        <v>-663.6000000000001</v>
      </c>
      <c r="E15" s="33">
        <f t="shared" si="0"/>
        <v>68.76147436802711</v>
      </c>
    </row>
    <row r="16" spans="1:5" ht="17.25" customHeight="1">
      <c r="A16" s="34" t="s">
        <v>9</v>
      </c>
      <c r="B16" s="32">
        <v>42.4</v>
      </c>
      <c r="C16" s="32">
        <v>77.6</v>
      </c>
      <c r="D16" s="32">
        <f t="shared" si="1"/>
        <v>35.199999999999996</v>
      </c>
      <c r="E16" s="33">
        <f t="shared" si="0"/>
        <v>183.0188679245283</v>
      </c>
    </row>
    <row r="17" spans="1:5" ht="17.25" customHeight="1">
      <c r="A17" s="34" t="s">
        <v>43</v>
      </c>
      <c r="B17" s="38">
        <v>2503.5</v>
      </c>
      <c r="C17" s="32">
        <v>3162.2</v>
      </c>
      <c r="D17" s="32">
        <f t="shared" si="1"/>
        <v>658.6999999999998</v>
      </c>
      <c r="E17" s="33">
        <f t="shared" si="0"/>
        <v>126.31116436988216</v>
      </c>
    </row>
    <row r="18" spans="1:5" ht="17.25" customHeight="1">
      <c r="A18" s="37" t="s">
        <v>8</v>
      </c>
      <c r="B18" s="44">
        <v>531.8</v>
      </c>
      <c r="C18" s="38">
        <v>497.9</v>
      </c>
      <c r="D18" s="32">
        <f t="shared" si="1"/>
        <v>-33.89999999999998</v>
      </c>
      <c r="E18" s="33">
        <f t="shared" si="0"/>
        <v>93.62542309138774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6180.700000000001</v>
      </c>
      <c r="C20" s="46">
        <f>SUM(C21:C27)</f>
        <v>4731.7</v>
      </c>
      <c r="D20" s="46">
        <f t="shared" si="1"/>
        <v>-1449.000000000001</v>
      </c>
      <c r="E20" s="47">
        <f t="shared" si="0"/>
        <v>76.55605352144578</v>
      </c>
    </row>
    <row r="21" spans="1:9" ht="56.25" customHeight="1">
      <c r="A21" s="62" t="s">
        <v>20</v>
      </c>
      <c r="B21" s="35">
        <v>1564.9</v>
      </c>
      <c r="C21" s="35">
        <v>1549.8</v>
      </c>
      <c r="D21" s="35">
        <f t="shared" si="1"/>
        <v>-15.100000000000136</v>
      </c>
      <c r="E21" s="33">
        <f t="shared" si="0"/>
        <v>99.03508211387309</v>
      </c>
      <c r="I21" s="8"/>
    </row>
    <row r="22" spans="1:5" ht="31.5" customHeight="1">
      <c r="A22" s="37" t="s">
        <v>12</v>
      </c>
      <c r="B22" s="32">
        <v>144.7</v>
      </c>
      <c r="C22" s="32">
        <v>138.4</v>
      </c>
      <c r="D22" s="32">
        <f t="shared" si="1"/>
        <v>-6.299999999999983</v>
      </c>
      <c r="E22" s="33">
        <f t="shared" si="0"/>
        <v>95.64616447823083</v>
      </c>
    </row>
    <row r="23" spans="1:5" ht="36.75" customHeight="1">
      <c r="A23" s="37" t="s">
        <v>21</v>
      </c>
      <c r="B23" s="32">
        <v>699.9</v>
      </c>
      <c r="C23" s="32">
        <v>1769.3</v>
      </c>
      <c r="D23" s="32">
        <f t="shared" si="1"/>
        <v>1069.4</v>
      </c>
      <c r="E23" s="33">
        <f t="shared" si="0"/>
        <v>252.79325617945423</v>
      </c>
    </row>
    <row r="24" spans="1:5" ht="36" customHeight="1">
      <c r="A24" s="37" t="s">
        <v>22</v>
      </c>
      <c r="B24" s="38">
        <v>2948.5</v>
      </c>
      <c r="C24" s="38">
        <v>526.4</v>
      </c>
      <c r="D24" s="32">
        <f t="shared" si="1"/>
        <v>-2422.1</v>
      </c>
      <c r="E24" s="33">
        <f t="shared" si="0"/>
        <v>17.85314566728845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343.6</v>
      </c>
      <c r="C26" s="32">
        <v>421</v>
      </c>
      <c r="D26" s="32">
        <f t="shared" si="1"/>
        <v>77.39999999999998</v>
      </c>
      <c r="E26" s="33">
        <f t="shared" si="0"/>
        <v>122.52619324796274</v>
      </c>
    </row>
    <row r="27" spans="1:5" ht="18" customHeight="1">
      <c r="A27" s="37" t="s">
        <v>25</v>
      </c>
      <c r="B27" s="38">
        <v>479.1</v>
      </c>
      <c r="C27" s="38">
        <v>326.8</v>
      </c>
      <c r="D27" s="32">
        <f t="shared" si="1"/>
        <v>-152.3</v>
      </c>
      <c r="E27" s="33">
        <f t="shared" si="0"/>
        <v>68.21122938843665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42</v>
      </c>
      <c r="B31" s="46">
        <f>B9+B20</f>
        <v>31714.4</v>
      </c>
      <c r="C31" s="46">
        <f>C9+C20</f>
        <v>32614.000000000007</v>
      </c>
      <c r="D31" s="46">
        <f>D9+D20</f>
        <v>899.6000000000049</v>
      </c>
      <c r="E31" s="47">
        <f t="shared" si="0"/>
        <v>102.83656635471586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9" sqref="C29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16.5" customHeight="1">
      <c r="A2" s="110" t="s">
        <v>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7.25" customHeight="1">
      <c r="A3" s="110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09" t="s">
        <v>3</v>
      </c>
      <c r="AB5" s="109"/>
    </row>
    <row r="6" spans="1:28" ht="15.75" customHeight="1" thickBot="1">
      <c r="A6" s="111" t="s">
        <v>0</v>
      </c>
      <c r="B6" s="114" t="s">
        <v>14</v>
      </c>
      <c r="C6" s="115"/>
      <c r="D6" s="116"/>
      <c r="E6" s="120" t="s">
        <v>2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1"/>
    </row>
    <row r="7" spans="1:28" ht="37.5" customHeight="1" thickBot="1">
      <c r="A7" s="125"/>
      <c r="B7" s="117"/>
      <c r="C7" s="118"/>
      <c r="D7" s="119"/>
      <c r="E7" s="112" t="s">
        <v>15</v>
      </c>
      <c r="F7" s="112"/>
      <c r="G7" s="113"/>
      <c r="H7" s="111" t="s">
        <v>28</v>
      </c>
      <c r="I7" s="112"/>
      <c r="J7" s="113"/>
      <c r="K7" s="122" t="s">
        <v>29</v>
      </c>
      <c r="L7" s="123"/>
      <c r="M7" s="124"/>
      <c r="N7" s="111" t="s">
        <v>30</v>
      </c>
      <c r="O7" s="112"/>
      <c r="P7" s="113"/>
      <c r="Q7" s="111" t="s">
        <v>31</v>
      </c>
      <c r="R7" s="112"/>
      <c r="S7" s="113"/>
      <c r="T7" s="111" t="s">
        <v>32</v>
      </c>
      <c r="U7" s="112"/>
      <c r="V7" s="113"/>
      <c r="W7" s="111" t="s">
        <v>33</v>
      </c>
      <c r="X7" s="112"/>
      <c r="Y7" s="113"/>
      <c r="Z7" s="122" t="s">
        <v>34</v>
      </c>
      <c r="AA7" s="123"/>
      <c r="AB7" s="124"/>
    </row>
    <row r="8" spans="1:28" ht="72" customHeight="1" thickBot="1">
      <c r="A8" s="126"/>
      <c r="B8" s="70" t="s">
        <v>51</v>
      </c>
      <c r="C8" s="14" t="s">
        <v>52</v>
      </c>
      <c r="D8" s="14" t="s">
        <v>1</v>
      </c>
      <c r="E8" s="70" t="s">
        <v>51</v>
      </c>
      <c r="F8" s="14" t="s">
        <v>52</v>
      </c>
      <c r="G8" s="14" t="s">
        <v>1</v>
      </c>
      <c r="H8" s="70" t="s">
        <v>51</v>
      </c>
      <c r="I8" s="14" t="s">
        <v>52</v>
      </c>
      <c r="J8" s="14" t="s">
        <v>1</v>
      </c>
      <c r="K8" s="70" t="s">
        <v>51</v>
      </c>
      <c r="L8" s="14" t="s">
        <v>52</v>
      </c>
      <c r="M8" s="14" t="s">
        <v>1</v>
      </c>
      <c r="N8" s="70" t="s">
        <v>51</v>
      </c>
      <c r="O8" s="14" t="s">
        <v>52</v>
      </c>
      <c r="P8" s="14" t="s">
        <v>1</v>
      </c>
      <c r="Q8" s="70" t="s">
        <v>51</v>
      </c>
      <c r="R8" s="14" t="s">
        <v>52</v>
      </c>
      <c r="S8" s="14" t="s">
        <v>1</v>
      </c>
      <c r="T8" s="70" t="s">
        <v>51</v>
      </c>
      <c r="U8" s="14" t="s">
        <v>52</v>
      </c>
      <c r="V8" s="14" t="s">
        <v>1</v>
      </c>
      <c r="W8" s="70" t="s">
        <v>51</v>
      </c>
      <c r="X8" s="14" t="s">
        <v>52</v>
      </c>
      <c r="Y8" s="14" t="s">
        <v>1</v>
      </c>
      <c r="Z8" s="70" t="s">
        <v>51</v>
      </c>
      <c r="AA8" s="14" t="s">
        <v>52</v>
      </c>
      <c r="AB8" s="14" t="s">
        <v>1</v>
      </c>
    </row>
    <row r="9" spans="1:28" ht="22.5" customHeight="1">
      <c r="A9" s="18" t="s">
        <v>17</v>
      </c>
      <c r="B9" s="75">
        <f>E9+H9+K9+N9+Q9+T9+W9+Z9</f>
        <v>25722.1</v>
      </c>
      <c r="C9" s="76">
        <f>F9+I9+L9+O9+R9+U9+X9+AA9</f>
        <v>27882.300000000003</v>
      </c>
      <c r="D9" s="77">
        <f aca="true" t="shared" si="0" ref="D9:D27">C9/B9</f>
        <v>1.083982256503163</v>
      </c>
      <c r="E9" s="68">
        <f>SUM(E10:E19)</f>
        <v>16337.599999999999</v>
      </c>
      <c r="F9" s="69">
        <f>SUM(F10:F19)</f>
        <v>17700.9</v>
      </c>
      <c r="G9" s="71">
        <f aca="true" t="shared" si="1" ref="G9:G29">F9/E9</f>
        <v>1.0834455489178338</v>
      </c>
      <c r="H9" s="75">
        <f>SUM(H10:H19)</f>
        <v>6488.700000000001</v>
      </c>
      <c r="I9" s="76">
        <f>SUM(I10:I19)</f>
        <v>6933.8</v>
      </c>
      <c r="J9" s="77">
        <f aca="true" t="shared" si="2" ref="J9:J14">I9/H9</f>
        <v>1.0685961748886526</v>
      </c>
      <c r="K9" s="68">
        <f>SUM(K10:K19)</f>
        <v>268</v>
      </c>
      <c r="L9" s="69">
        <f>SUM(L10:L19)</f>
        <v>385.1</v>
      </c>
      <c r="M9" s="71">
        <f aca="true" t="shared" si="3" ref="M9:M18">L9/K9</f>
        <v>1.4369402985074629</v>
      </c>
      <c r="N9" s="75">
        <f>SUM(N10:N19)</f>
        <v>417.7</v>
      </c>
      <c r="O9" s="76">
        <f>SUM(O10:O19)</f>
        <v>326.4</v>
      </c>
      <c r="P9" s="77">
        <f>O9/N9</f>
        <v>0.7814220732583194</v>
      </c>
      <c r="Q9" s="68">
        <f>SUM(Q10:Q19)</f>
        <v>459.6</v>
      </c>
      <c r="R9" s="76">
        <f>SUM(R10:R19)</f>
        <v>504.79999999999995</v>
      </c>
      <c r="S9" s="71">
        <f>R9/Q9</f>
        <v>1.0983463881636204</v>
      </c>
      <c r="T9" s="75">
        <f>SUM(T10:T19)</f>
        <v>727.0999999999999</v>
      </c>
      <c r="U9" s="76">
        <f>SUM(U10:U19)</f>
        <v>871.9</v>
      </c>
      <c r="V9" s="77">
        <f>U9/T9</f>
        <v>1.1991472974831523</v>
      </c>
      <c r="W9" s="68">
        <f>SUM(W10:W19)</f>
        <v>596.5</v>
      </c>
      <c r="X9" s="69">
        <f>SUM(X10:X19)</f>
        <v>740.4000000000001</v>
      </c>
      <c r="Y9" s="71">
        <f>X9/W9</f>
        <v>1.241240569991618</v>
      </c>
      <c r="Z9" s="75">
        <f>SUM(Z10:Z19)</f>
        <v>426.90000000000003</v>
      </c>
      <c r="AA9" s="76">
        <f>SUM(AA10:AA19)</f>
        <v>419</v>
      </c>
      <c r="AB9" s="77">
        <f aca="true" t="shared" si="4" ref="AB9:AB24">AA9/Z9</f>
        <v>0.9814944951979385</v>
      </c>
    </row>
    <row r="10" spans="1:28" ht="17.25" customHeight="1">
      <c r="A10" s="19" t="s">
        <v>6</v>
      </c>
      <c r="B10" s="9">
        <f aca="true" t="shared" si="5" ref="B10:B19">E10+H10+K10+N10+Q10+T10+W10+Z10</f>
        <v>10742.9</v>
      </c>
      <c r="C10" s="3">
        <f aca="true" t="shared" si="6" ref="C10:C19">F10+I10+L10+O10+R10+U10+X10+AA10</f>
        <v>12289.700000000003</v>
      </c>
      <c r="D10" s="79">
        <f t="shared" si="0"/>
        <v>1.1439834681510581</v>
      </c>
      <c r="E10" s="10">
        <v>6153.1</v>
      </c>
      <c r="F10" s="3">
        <v>7119.6</v>
      </c>
      <c r="G10" s="72">
        <f t="shared" si="1"/>
        <v>1.1570752953795647</v>
      </c>
      <c r="H10" s="9">
        <v>3906.1</v>
      </c>
      <c r="I10" s="3">
        <v>4317.1</v>
      </c>
      <c r="J10" s="79">
        <f t="shared" si="2"/>
        <v>1.1052200404495534</v>
      </c>
      <c r="K10" s="10">
        <v>166</v>
      </c>
      <c r="L10" s="3">
        <v>250.4</v>
      </c>
      <c r="M10" s="72">
        <f t="shared" si="3"/>
        <v>1.508433734939759</v>
      </c>
      <c r="N10" s="9">
        <v>77.4</v>
      </c>
      <c r="O10" s="3">
        <v>73.8</v>
      </c>
      <c r="P10" s="79">
        <f>O10/N10</f>
        <v>0.9534883720930232</v>
      </c>
      <c r="Q10" s="90">
        <v>85</v>
      </c>
      <c r="R10" s="12">
        <v>110.2</v>
      </c>
      <c r="S10" s="72">
        <f>R10/Q10</f>
        <v>1.296470588235294</v>
      </c>
      <c r="T10" s="78">
        <v>108.8</v>
      </c>
      <c r="U10" s="12">
        <v>128.7</v>
      </c>
      <c r="V10" s="79">
        <f>U10/T10</f>
        <v>1.1829044117647058</v>
      </c>
      <c r="W10" s="90">
        <v>101</v>
      </c>
      <c r="X10" s="12">
        <v>125.2</v>
      </c>
      <c r="Y10" s="72">
        <f>X10/W10</f>
        <v>1.2396039603960396</v>
      </c>
      <c r="Z10" s="78">
        <v>145.5</v>
      </c>
      <c r="AA10" s="12">
        <v>164.7</v>
      </c>
      <c r="AB10" s="79">
        <f t="shared" si="4"/>
        <v>1.131958762886598</v>
      </c>
    </row>
    <row r="11" spans="1:28" ht="17.25" customHeight="1">
      <c r="A11" s="19" t="s">
        <v>39</v>
      </c>
      <c r="B11" s="9">
        <f>E11+H11+K11+N11+Q11+T11+W11+Z11</f>
        <v>6313.2</v>
      </c>
      <c r="C11" s="3">
        <f>F11+I11+L11+O11+R11+U11+X11+AA11</f>
        <v>6489.6</v>
      </c>
      <c r="D11" s="79">
        <f t="shared" si="0"/>
        <v>1.0279414559969589</v>
      </c>
      <c r="E11" s="10">
        <v>5050</v>
      </c>
      <c r="F11" s="3">
        <v>5190.5</v>
      </c>
      <c r="G11" s="72">
        <f t="shared" si="1"/>
        <v>1.0278217821782178</v>
      </c>
      <c r="H11" s="1">
        <v>1263.2</v>
      </c>
      <c r="I11" s="3">
        <v>1299.1</v>
      </c>
      <c r="J11" s="79">
        <f t="shared" si="2"/>
        <v>1.0284198860037999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2329</v>
      </c>
      <c r="C12" s="3">
        <f>F12+I12+L12+O12+R12+U12+X12+AA12</f>
        <v>2389.9</v>
      </c>
      <c r="D12" s="79">
        <f t="shared" si="0"/>
        <v>1.0261485616144268</v>
      </c>
      <c r="E12" s="10">
        <v>2329</v>
      </c>
      <c r="F12" s="3">
        <v>2389.9</v>
      </c>
      <c r="G12" s="72">
        <f t="shared" si="1"/>
        <v>1.0261485616144268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1242.3</v>
      </c>
      <c r="C13" s="3">
        <f t="shared" si="6"/>
        <v>1258.7</v>
      </c>
      <c r="D13" s="79">
        <f t="shared" si="0"/>
        <v>1.0132013201320134</v>
      </c>
      <c r="E13" s="10">
        <v>1242.3</v>
      </c>
      <c r="F13" s="3">
        <v>1258.7</v>
      </c>
      <c r="G13" s="72">
        <f t="shared" si="1"/>
        <v>1.0132013201320134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20.25" customHeight="1">
      <c r="A14" s="20" t="s">
        <v>11</v>
      </c>
      <c r="B14" s="9">
        <f t="shared" si="5"/>
        <v>1210.7</v>
      </c>
      <c r="C14" s="3">
        <f t="shared" si="6"/>
        <v>1460.7000000000003</v>
      </c>
      <c r="D14" s="79">
        <f t="shared" si="0"/>
        <v>1.2064921120013217</v>
      </c>
      <c r="E14" s="10">
        <v>834.5</v>
      </c>
      <c r="F14" s="3">
        <v>991.3</v>
      </c>
      <c r="G14" s="72">
        <f t="shared" si="1"/>
        <v>1.1878969442780107</v>
      </c>
      <c r="H14" s="1">
        <v>32.5</v>
      </c>
      <c r="I14" s="4">
        <v>77.9</v>
      </c>
      <c r="J14" s="79">
        <f t="shared" si="2"/>
        <v>2.396923076923077</v>
      </c>
      <c r="K14" s="99"/>
      <c r="L14" s="3"/>
      <c r="M14" s="72"/>
      <c r="N14" s="9"/>
      <c r="O14" s="4"/>
      <c r="P14" s="79" t="e">
        <f>O14/N14</f>
        <v>#DIV/0!</v>
      </c>
      <c r="Q14" s="90">
        <v>12.6</v>
      </c>
      <c r="R14" s="11">
        <v>19.4</v>
      </c>
      <c r="S14" s="72">
        <f aca="true" t="shared" si="7" ref="S14:S24">R14/Q14</f>
        <v>1.5396825396825395</v>
      </c>
      <c r="T14" s="78">
        <v>4.5</v>
      </c>
      <c r="U14" s="12">
        <v>24.4</v>
      </c>
      <c r="V14" s="79">
        <f aca="true" t="shared" si="8" ref="V14:V24">U14/T14</f>
        <v>5.422222222222222</v>
      </c>
      <c r="W14" s="90">
        <v>61.5</v>
      </c>
      <c r="X14" s="11">
        <v>107.2</v>
      </c>
      <c r="Y14" s="72">
        <f aca="true" t="shared" si="9" ref="Y14:Y21">X14/W14</f>
        <v>1.743089430894309</v>
      </c>
      <c r="Z14" s="78">
        <v>265.1</v>
      </c>
      <c r="AA14" s="12">
        <v>240.5</v>
      </c>
      <c r="AB14" s="79">
        <f t="shared" si="4"/>
        <v>0.9072048283666541</v>
      </c>
    </row>
    <row r="15" spans="1:28" ht="48" customHeight="1">
      <c r="A15" s="20" t="s">
        <v>38</v>
      </c>
      <c r="B15" s="9">
        <f>E15+H15+K15+N15+Q15+T15+W15+Z15</f>
        <v>247.4</v>
      </c>
      <c r="C15" s="3">
        <f>F15+I15+L15+O15+R15+U15+X15+AA15</f>
        <v>256</v>
      </c>
      <c r="D15" s="79">
        <f>C15/B15</f>
        <v>1.0347615198059823</v>
      </c>
      <c r="E15" s="10">
        <v>247.4</v>
      </c>
      <c r="F15" s="3">
        <v>256</v>
      </c>
      <c r="G15" s="72">
        <f t="shared" si="1"/>
        <v>1.0347615198059823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/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53.3</v>
      </c>
      <c r="C16" s="3">
        <f t="shared" si="6"/>
        <v>77.6</v>
      </c>
      <c r="D16" s="79">
        <f t="shared" si="0"/>
        <v>1.4559099437148217</v>
      </c>
      <c r="E16" s="10"/>
      <c r="F16" s="3"/>
      <c r="G16" s="72"/>
      <c r="H16" s="9">
        <v>45</v>
      </c>
      <c r="I16" s="3">
        <v>54.4</v>
      </c>
      <c r="J16" s="79">
        <f aca="true" t="shared" si="10" ref="J16:J21">I16/H16</f>
        <v>1.208888888888889</v>
      </c>
      <c r="K16" s="10">
        <v>2</v>
      </c>
      <c r="L16" s="3">
        <v>5.5</v>
      </c>
      <c r="M16" s="72">
        <f t="shared" si="3"/>
        <v>2.75</v>
      </c>
      <c r="N16" s="1">
        <v>2.8</v>
      </c>
      <c r="O16" s="3">
        <v>2.3</v>
      </c>
      <c r="P16" s="79">
        <f aca="true" t="shared" si="11" ref="P16:P21">O16/N16</f>
        <v>0.8214285714285714</v>
      </c>
      <c r="Q16" s="90">
        <v>1</v>
      </c>
      <c r="R16" s="12">
        <v>9.5</v>
      </c>
      <c r="S16" s="72">
        <f t="shared" si="7"/>
        <v>9.5</v>
      </c>
      <c r="T16" s="78">
        <v>2</v>
      </c>
      <c r="U16" s="12">
        <v>2</v>
      </c>
      <c r="V16" s="79">
        <f t="shared" si="8"/>
        <v>1</v>
      </c>
      <c r="W16" s="90">
        <v>0.5</v>
      </c>
      <c r="X16" s="11">
        <v>3.4</v>
      </c>
      <c r="Y16" s="72">
        <f t="shared" si="9"/>
        <v>6.8</v>
      </c>
      <c r="Z16" s="78"/>
      <c r="AA16" s="12">
        <v>0.5</v>
      </c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3102</v>
      </c>
      <c r="C17" s="3">
        <f t="shared" si="6"/>
        <v>3162.2000000000003</v>
      </c>
      <c r="D17" s="79">
        <f t="shared" si="0"/>
        <v>1.0194068343004514</v>
      </c>
      <c r="E17" s="10"/>
      <c r="F17" s="3"/>
      <c r="G17" s="72"/>
      <c r="H17" s="9">
        <v>1241.9</v>
      </c>
      <c r="I17" s="3">
        <v>1185.3</v>
      </c>
      <c r="J17" s="79">
        <f t="shared" si="10"/>
        <v>0.9544246718737417</v>
      </c>
      <c r="K17" s="99">
        <v>100</v>
      </c>
      <c r="L17" s="3">
        <v>129.2</v>
      </c>
      <c r="M17" s="72">
        <f t="shared" si="3"/>
        <v>1.2919999999999998</v>
      </c>
      <c r="N17" s="9">
        <v>337.5</v>
      </c>
      <c r="O17" s="4">
        <v>250.3</v>
      </c>
      <c r="P17" s="79">
        <f t="shared" si="11"/>
        <v>0.7416296296296296</v>
      </c>
      <c r="Q17" s="90">
        <v>361</v>
      </c>
      <c r="R17" s="12">
        <v>362.7</v>
      </c>
      <c r="S17" s="72">
        <f t="shared" si="7"/>
        <v>1.0047091412742382</v>
      </c>
      <c r="T17" s="78">
        <v>611.8</v>
      </c>
      <c r="U17" s="12">
        <v>716.8</v>
      </c>
      <c r="V17" s="79">
        <f t="shared" si="8"/>
        <v>1.17162471395881</v>
      </c>
      <c r="W17" s="90">
        <v>433.5</v>
      </c>
      <c r="X17" s="3">
        <v>504.6</v>
      </c>
      <c r="Y17" s="72">
        <f t="shared" si="9"/>
        <v>1.16401384083045</v>
      </c>
      <c r="Z17" s="78">
        <v>16.3</v>
      </c>
      <c r="AA17" s="12">
        <v>13.3</v>
      </c>
      <c r="AB17" s="79">
        <f t="shared" si="4"/>
        <v>0.8159509202453988</v>
      </c>
    </row>
    <row r="18" spans="1:28" ht="17.25" customHeight="1">
      <c r="A18" s="20" t="s">
        <v>8</v>
      </c>
      <c r="B18" s="9">
        <f t="shared" si="5"/>
        <v>481.3</v>
      </c>
      <c r="C18" s="3">
        <f t="shared" si="6"/>
        <v>497.9</v>
      </c>
      <c r="D18" s="79">
        <f t="shared" si="0"/>
        <v>1.03448992312487</v>
      </c>
      <c r="E18" s="10">
        <v>481.3</v>
      </c>
      <c r="F18" s="3">
        <v>494.9</v>
      </c>
      <c r="G18" s="72">
        <f t="shared" si="1"/>
        <v>1.0282568044878453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3292.9</v>
      </c>
      <c r="C20" s="25">
        <f t="shared" si="12"/>
        <v>4731.7</v>
      </c>
      <c r="D20" s="82">
        <f t="shared" si="0"/>
        <v>1.436940083209329</v>
      </c>
      <c r="E20" s="24">
        <f>E21+E22+E23+E24+E25+E26+E27+E28</f>
        <v>1580.6999999999998</v>
      </c>
      <c r="F20" s="25">
        <f>F21+F22+F23+F24+F25+F26+F27+F28</f>
        <v>2763.4</v>
      </c>
      <c r="G20" s="73">
        <f t="shared" si="1"/>
        <v>1.7482128171063456</v>
      </c>
      <c r="H20" s="81">
        <f>H21+H22+H23+H24+H25+H26+H27+H28</f>
        <v>805.8</v>
      </c>
      <c r="I20" s="25">
        <f>I21+I22+I23+I24+I25+I26+I27+I28</f>
        <v>979.5</v>
      </c>
      <c r="J20" s="82">
        <f t="shared" si="10"/>
        <v>1.2155621742367835</v>
      </c>
      <c r="K20" s="24">
        <f>K21+K22+K23+K24+K25+K26+K27+K28</f>
        <v>99.3</v>
      </c>
      <c r="L20" s="25">
        <f>L21+L22+L23+L24+L25+L26+L27+L28</f>
        <v>84.19999999999999</v>
      </c>
      <c r="M20" s="73">
        <f>L20/K20</f>
        <v>0.8479355488418931</v>
      </c>
      <c r="N20" s="81">
        <f>N21+N22+N23+N24+N25+N26+N27+N28</f>
        <v>100</v>
      </c>
      <c r="O20" s="25">
        <f>O21+O22+O23+O24+O25+O26+O27+O28</f>
        <v>195.8</v>
      </c>
      <c r="P20" s="82">
        <f t="shared" si="11"/>
        <v>1.9580000000000002</v>
      </c>
      <c r="Q20" s="24">
        <f>Q21+Q22+Q23+Q24+Q25+Q26+Q27+Q28</f>
        <v>158</v>
      </c>
      <c r="R20" s="25">
        <f>R21+R22+R23+R24+R25+R26+R27+R28</f>
        <v>174.1</v>
      </c>
      <c r="S20" s="73">
        <f t="shared" si="7"/>
        <v>1.101898734177215</v>
      </c>
      <c r="T20" s="81">
        <f>T21+T22+T23+T24+T25+T26+T27+T28</f>
        <v>43.2</v>
      </c>
      <c r="U20" s="25">
        <f>U21+U22+U23+U24+U25+U26+U27+U28</f>
        <v>134.5</v>
      </c>
      <c r="V20" s="82">
        <f t="shared" si="8"/>
        <v>3.1134259259259256</v>
      </c>
      <c r="W20" s="24">
        <f>W21+W22+W23+W24+W25+W26+W27+W28</f>
        <v>446.9</v>
      </c>
      <c r="X20" s="25">
        <f>X21+X22+X23+X24+X25+X26+X27+X28</f>
        <v>330.3</v>
      </c>
      <c r="Y20" s="73">
        <f t="shared" si="9"/>
        <v>0.7390915193555606</v>
      </c>
      <c r="Z20" s="81">
        <f>Z21+Z22+Z23+Z24+Z25+Z26+Z27+Z28</f>
        <v>59</v>
      </c>
      <c r="AA20" s="25">
        <f>AA21+AA22+AA23+AA24+AA25+AA26+AA27+AA28</f>
        <v>69.9</v>
      </c>
      <c r="AB20" s="82">
        <f t="shared" si="4"/>
        <v>1.1847457627118645</v>
      </c>
    </row>
    <row r="21" spans="1:28" ht="48.75" customHeight="1">
      <c r="A21" s="20" t="s">
        <v>20</v>
      </c>
      <c r="B21" s="9">
        <f t="shared" si="12"/>
        <v>1400.1</v>
      </c>
      <c r="C21" s="3">
        <f t="shared" si="12"/>
        <v>1549.8000000000002</v>
      </c>
      <c r="D21" s="79">
        <f t="shared" si="0"/>
        <v>1.1069209342189845</v>
      </c>
      <c r="E21" s="10">
        <v>677.8</v>
      </c>
      <c r="F21" s="3">
        <v>753.7</v>
      </c>
      <c r="G21" s="72">
        <f t="shared" si="1"/>
        <v>1.1119799350840958</v>
      </c>
      <c r="H21" s="1">
        <v>666.8</v>
      </c>
      <c r="I21" s="3">
        <v>690.2</v>
      </c>
      <c r="J21" s="79">
        <f t="shared" si="10"/>
        <v>1.0350929814037193</v>
      </c>
      <c r="K21" s="10">
        <v>15.3</v>
      </c>
      <c r="L21" s="3">
        <v>17.4</v>
      </c>
      <c r="M21" s="72">
        <f>L21/K21</f>
        <v>1.1372549019607843</v>
      </c>
      <c r="N21" s="95">
        <v>6</v>
      </c>
      <c r="O21" s="4">
        <v>18</v>
      </c>
      <c r="P21" s="79">
        <f t="shared" si="11"/>
        <v>3</v>
      </c>
      <c r="Q21" s="90"/>
      <c r="R21" s="12">
        <v>3.7</v>
      </c>
      <c r="S21" s="72" t="e">
        <f t="shared" si="7"/>
        <v>#DIV/0!</v>
      </c>
      <c r="T21" s="78">
        <v>19.2</v>
      </c>
      <c r="U21" s="12">
        <v>41.8</v>
      </c>
      <c r="V21" s="79">
        <f t="shared" si="8"/>
        <v>2.1770833333333335</v>
      </c>
      <c r="W21" s="90">
        <v>15</v>
      </c>
      <c r="X21" s="12">
        <v>25</v>
      </c>
      <c r="Y21" s="72">
        <f t="shared" si="9"/>
        <v>1.6666666666666667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132.7</v>
      </c>
      <c r="C22" s="3">
        <f t="shared" si="12"/>
        <v>138.4</v>
      </c>
      <c r="D22" s="79">
        <f t="shared" si="0"/>
        <v>1.0429540316503392</v>
      </c>
      <c r="E22" s="10">
        <v>132.7</v>
      </c>
      <c r="F22" s="3">
        <v>138.4</v>
      </c>
      <c r="G22" s="72">
        <f t="shared" si="1"/>
        <v>1.0429540316503392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684</v>
      </c>
      <c r="C23" s="3">
        <f t="shared" si="12"/>
        <v>1769.2999999999997</v>
      </c>
      <c r="D23" s="79">
        <f t="shared" si="0"/>
        <v>2.586695906432748</v>
      </c>
      <c r="E23" s="10">
        <v>296</v>
      </c>
      <c r="F23" s="3">
        <v>1385.3</v>
      </c>
      <c r="G23" s="72">
        <f t="shared" si="1"/>
        <v>4.680067567567567</v>
      </c>
      <c r="H23" s="9"/>
      <c r="I23" s="4"/>
      <c r="J23" s="79" t="e">
        <f>I23/H23</f>
        <v>#DIV/0!</v>
      </c>
      <c r="K23" s="10">
        <v>39</v>
      </c>
      <c r="L23" s="3">
        <v>22.7</v>
      </c>
      <c r="M23" s="72">
        <f>L23/K23</f>
        <v>0.582051282051282</v>
      </c>
      <c r="N23" s="9">
        <v>94</v>
      </c>
      <c r="O23" s="3">
        <v>111</v>
      </c>
      <c r="P23" s="79">
        <f>O23/N23</f>
        <v>1.1808510638297873</v>
      </c>
      <c r="Q23" s="90">
        <v>133</v>
      </c>
      <c r="R23" s="12">
        <v>133.5</v>
      </c>
      <c r="S23" s="72">
        <f t="shared" si="7"/>
        <v>1.0037593984962405</v>
      </c>
      <c r="T23" s="78">
        <v>24</v>
      </c>
      <c r="U23" s="12">
        <v>33.1</v>
      </c>
      <c r="V23" s="79">
        <f t="shared" si="8"/>
        <v>1.3791666666666667</v>
      </c>
      <c r="W23" s="90">
        <v>39</v>
      </c>
      <c r="X23" s="12">
        <v>43.1</v>
      </c>
      <c r="Y23" s="72">
        <f>X23/W23</f>
        <v>1.1051282051282052</v>
      </c>
      <c r="Z23" s="78">
        <v>59</v>
      </c>
      <c r="AA23" s="12">
        <v>40.6</v>
      </c>
      <c r="AB23" s="79">
        <f t="shared" si="4"/>
        <v>0.688135593220339</v>
      </c>
    </row>
    <row r="24" spans="1:28" ht="30.75" customHeight="1">
      <c r="A24" s="20" t="s">
        <v>22</v>
      </c>
      <c r="B24" s="9">
        <f t="shared" si="12"/>
        <v>341.5</v>
      </c>
      <c r="C24" s="3">
        <f t="shared" si="12"/>
        <v>526.4</v>
      </c>
      <c r="D24" s="79">
        <f t="shared" si="0"/>
        <v>1.5414348462664713</v>
      </c>
      <c r="E24" s="10">
        <v>60.6</v>
      </c>
      <c r="F24" s="3">
        <v>65</v>
      </c>
      <c r="G24" s="72">
        <f t="shared" si="1"/>
        <v>1.0726072607260726</v>
      </c>
      <c r="H24" s="9">
        <v>13</v>
      </c>
      <c r="I24" s="3">
        <v>243</v>
      </c>
      <c r="J24" s="79">
        <f>I24/H24</f>
        <v>18.692307692307693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267.9</v>
      </c>
      <c r="X24" s="11">
        <v>218.4</v>
      </c>
      <c r="Y24" s="72">
        <f>X24/W24</f>
        <v>0.815229563269877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413.6</v>
      </c>
      <c r="C26" s="3">
        <f>F26+I26+L26+O26+R26+U26+X26+AA26</f>
        <v>421</v>
      </c>
      <c r="D26" s="79">
        <f t="shared" si="0"/>
        <v>1.0178916827852997</v>
      </c>
      <c r="E26" s="10">
        <v>413.6</v>
      </c>
      <c r="F26" s="3">
        <v>421</v>
      </c>
      <c r="G26" s="72">
        <f t="shared" si="1"/>
        <v>1.0178916827852997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321</v>
      </c>
      <c r="C27" s="3">
        <f>F27+I27+L27+O27+R27+U27+X27+AA27</f>
        <v>326.8</v>
      </c>
      <c r="D27" s="79">
        <f t="shared" si="0"/>
        <v>1.0180685358255452</v>
      </c>
      <c r="E27" s="10"/>
      <c r="F27" s="3"/>
      <c r="G27" s="72" t="e">
        <f t="shared" si="1"/>
        <v>#DIV/0!</v>
      </c>
      <c r="H27" s="1">
        <v>126</v>
      </c>
      <c r="I27" s="3">
        <v>46.3</v>
      </c>
      <c r="J27" s="79">
        <f>I27/H27</f>
        <v>0.36746031746031743</v>
      </c>
      <c r="K27" s="99">
        <v>45</v>
      </c>
      <c r="L27" s="3">
        <v>44.1</v>
      </c>
      <c r="M27" s="72">
        <f>L27/K27</f>
        <v>0.98</v>
      </c>
      <c r="N27" s="1"/>
      <c r="O27" s="4">
        <v>66.8</v>
      </c>
      <c r="P27" s="94"/>
      <c r="Q27" s="91">
        <v>25</v>
      </c>
      <c r="R27" s="11">
        <v>36.9</v>
      </c>
      <c r="S27" s="72">
        <f>R27/Q27</f>
        <v>1.476</v>
      </c>
      <c r="T27" s="80"/>
      <c r="U27" s="13">
        <v>59.6</v>
      </c>
      <c r="V27" s="79"/>
      <c r="W27" s="91">
        <v>125</v>
      </c>
      <c r="X27" s="11">
        <v>43.8</v>
      </c>
      <c r="Y27" s="72">
        <f>X27/W27</f>
        <v>0.3504</v>
      </c>
      <c r="Z27" s="83"/>
      <c r="AA27" s="11">
        <v>29.3</v>
      </c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42</v>
      </c>
      <c r="B29" s="102">
        <f>B20+B9</f>
        <v>29015</v>
      </c>
      <c r="C29" s="102">
        <f>C20+C9</f>
        <v>32614.000000000004</v>
      </c>
      <c r="D29" s="103">
        <f>C29/B29</f>
        <v>1.1240392900224023</v>
      </c>
      <c r="E29" s="104">
        <f>SUM(E20+E9)</f>
        <v>17918.3</v>
      </c>
      <c r="F29" s="104">
        <f>SUM(F20+F9)</f>
        <v>20464.300000000003</v>
      </c>
      <c r="G29" s="103">
        <f t="shared" si="1"/>
        <v>1.1420893723176866</v>
      </c>
      <c r="H29" s="104">
        <f>SUM(H20+H9)</f>
        <v>7294.500000000001</v>
      </c>
      <c r="I29" s="104">
        <f>SUM(I20+I9)</f>
        <v>7913.3</v>
      </c>
      <c r="J29" s="103">
        <f>I29/H29</f>
        <v>1.0848310370827334</v>
      </c>
      <c r="K29" s="104">
        <f>SUM(K20+K9)</f>
        <v>367.3</v>
      </c>
      <c r="L29" s="104">
        <f>SUM(L20+L9)</f>
        <v>469.3</v>
      </c>
      <c r="M29" s="103">
        <f>L29/K29</f>
        <v>1.2777021508303839</v>
      </c>
      <c r="N29" s="104">
        <f>SUM(N20+N9)</f>
        <v>517.7</v>
      </c>
      <c r="O29" s="104">
        <f>SUM(O20+O9)</f>
        <v>522.2</v>
      </c>
      <c r="P29" s="103">
        <f>O29/N29</f>
        <v>1.0086922928336874</v>
      </c>
      <c r="Q29" s="104">
        <f>SUM(Q20+Q9)</f>
        <v>617.6</v>
      </c>
      <c r="R29" s="104">
        <f>SUM(R20+R9)</f>
        <v>678.9</v>
      </c>
      <c r="S29" s="103">
        <f>R29/Q29</f>
        <v>1.0992551813471503</v>
      </c>
      <c r="T29" s="104">
        <f>SUM(T20+T9)</f>
        <v>770.3</v>
      </c>
      <c r="U29" s="104">
        <f>SUM(U20+U9)</f>
        <v>1006.4</v>
      </c>
      <c r="V29" s="103">
        <f>U29/T29</f>
        <v>1.3065039594963002</v>
      </c>
      <c r="W29" s="104">
        <f>SUM(W20+W9)</f>
        <v>1043.4</v>
      </c>
      <c r="X29" s="104">
        <f>SUM(X20+X9)</f>
        <v>1070.7</v>
      </c>
      <c r="Y29" s="103">
        <f>X29/W29</f>
        <v>1.026164462334675</v>
      </c>
      <c r="Z29" s="104">
        <f>SUM(Z20+Z9)</f>
        <v>485.90000000000003</v>
      </c>
      <c r="AA29" s="104">
        <f>SUM(AA20+AA9)</f>
        <v>488.9</v>
      </c>
      <c r="AB29" s="105">
        <f>AA29/Z29</f>
        <v>1.0061741098991561</v>
      </c>
    </row>
    <row r="40" ht="12.75">
      <c r="E40" s="5"/>
    </row>
  </sheetData>
  <sheetProtection/>
  <mergeCells count="15">
    <mergeCell ref="N7:P7"/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0" zoomScaleNormal="80" zoomScalePageLayoutView="0" workbookViewId="0" topLeftCell="A10">
      <selection activeCell="D25" sqref="D25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44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45</v>
      </c>
      <c r="C8" s="30" t="s">
        <v>46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25722.1</v>
      </c>
      <c r="C9" s="46">
        <f>SUM(C10:C19)</f>
        <v>27882.300000000007</v>
      </c>
      <c r="D9" s="46">
        <f>C9-B9</f>
        <v>2160.200000000008</v>
      </c>
      <c r="E9" s="47">
        <f aca="true" t="shared" si="0" ref="E9:E29">C9/B9*100</f>
        <v>108.39822565031629</v>
      </c>
    </row>
    <row r="10" spans="1:5" ht="17.25" customHeight="1">
      <c r="A10" s="48" t="s">
        <v>6</v>
      </c>
      <c r="B10" s="35">
        <v>10742.9</v>
      </c>
      <c r="C10" s="35">
        <v>12289.7</v>
      </c>
      <c r="D10" s="35">
        <f aca="true" t="shared" si="1" ref="D10:D27">C10-B10</f>
        <v>1546.800000000001</v>
      </c>
      <c r="E10" s="33">
        <f t="shared" si="0"/>
        <v>114.39834681510581</v>
      </c>
    </row>
    <row r="11" spans="1:5" ht="17.25" customHeight="1">
      <c r="A11" s="36" t="s">
        <v>39</v>
      </c>
      <c r="B11" s="32">
        <v>6313.2</v>
      </c>
      <c r="C11" s="32">
        <v>6489.6</v>
      </c>
      <c r="D11" s="32">
        <f t="shared" si="1"/>
        <v>176.40000000000055</v>
      </c>
      <c r="E11" s="33">
        <f t="shared" si="0"/>
        <v>102.79414559969588</v>
      </c>
    </row>
    <row r="12" spans="1:5" ht="17.25" customHeight="1">
      <c r="A12" s="36" t="s">
        <v>41</v>
      </c>
      <c r="B12" s="32">
        <v>2329</v>
      </c>
      <c r="C12" s="32">
        <v>2389.9</v>
      </c>
      <c r="D12" s="32">
        <f t="shared" si="1"/>
        <v>60.90000000000009</v>
      </c>
      <c r="E12" s="33">
        <f t="shared" si="0"/>
        <v>102.61485616144267</v>
      </c>
    </row>
    <row r="13" spans="1:5" ht="38.25" customHeight="1">
      <c r="A13" s="49" t="s">
        <v>7</v>
      </c>
      <c r="B13" s="32">
        <v>1242.3</v>
      </c>
      <c r="C13" s="32">
        <v>1258.7</v>
      </c>
      <c r="D13" s="32">
        <f t="shared" si="1"/>
        <v>16.40000000000009</v>
      </c>
      <c r="E13" s="33">
        <f t="shared" si="0"/>
        <v>101.32013201320133</v>
      </c>
    </row>
    <row r="14" spans="1:5" ht="36.75" customHeight="1">
      <c r="A14" s="49" t="s">
        <v>40</v>
      </c>
      <c r="B14" s="32">
        <v>247.4</v>
      </c>
      <c r="C14" s="32">
        <v>256</v>
      </c>
      <c r="D14" s="32">
        <f>C14-B14</f>
        <v>8.599999999999994</v>
      </c>
      <c r="E14" s="33">
        <f t="shared" si="0"/>
        <v>103.47615198059823</v>
      </c>
    </row>
    <row r="15" spans="1:5" ht="23.25" customHeight="1">
      <c r="A15" s="49" t="s">
        <v>11</v>
      </c>
      <c r="B15" s="32">
        <v>1210.7</v>
      </c>
      <c r="C15" s="32">
        <v>1460.7</v>
      </c>
      <c r="D15" s="32">
        <f>C15-B15</f>
        <v>250</v>
      </c>
      <c r="E15" s="33">
        <f>C15/B15*100</f>
        <v>120.64921120013214</v>
      </c>
    </row>
    <row r="16" spans="1:5" ht="17.25" customHeight="1">
      <c r="A16" s="36" t="s">
        <v>9</v>
      </c>
      <c r="B16" s="32">
        <v>53.3</v>
      </c>
      <c r="C16" s="32">
        <v>77.6</v>
      </c>
      <c r="D16" s="32">
        <f t="shared" si="1"/>
        <v>24.299999999999997</v>
      </c>
      <c r="E16" s="33">
        <f t="shared" si="0"/>
        <v>145.59099437148217</v>
      </c>
    </row>
    <row r="17" spans="1:5" ht="17.25" customHeight="1">
      <c r="A17" s="36" t="s">
        <v>43</v>
      </c>
      <c r="B17" s="32">
        <v>3102</v>
      </c>
      <c r="C17" s="32">
        <v>3162.2</v>
      </c>
      <c r="D17" s="32">
        <f t="shared" si="1"/>
        <v>60.19999999999982</v>
      </c>
      <c r="E17" s="33">
        <f t="shared" si="0"/>
        <v>101.94068343004513</v>
      </c>
    </row>
    <row r="18" spans="1:5" ht="17.25" customHeight="1">
      <c r="A18" s="49" t="s">
        <v>8</v>
      </c>
      <c r="B18" s="32">
        <v>481.3</v>
      </c>
      <c r="C18" s="38">
        <v>497.9</v>
      </c>
      <c r="D18" s="32">
        <f t="shared" si="1"/>
        <v>16.599999999999966</v>
      </c>
      <c r="E18" s="33">
        <f t="shared" si="0"/>
        <v>103.44899231248701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3292.9</v>
      </c>
      <c r="C20" s="52">
        <f>SUM(C21:C27)</f>
        <v>4731.7</v>
      </c>
      <c r="D20" s="46">
        <f t="shared" si="1"/>
        <v>1438.7999999999997</v>
      </c>
      <c r="E20" s="47">
        <f t="shared" si="0"/>
        <v>143.6940083209329</v>
      </c>
    </row>
    <row r="21" spans="1:5" ht="54" customHeight="1">
      <c r="A21" s="53" t="s">
        <v>20</v>
      </c>
      <c r="B21" s="35">
        <v>1400.1</v>
      </c>
      <c r="C21" s="35">
        <v>1549.8</v>
      </c>
      <c r="D21" s="40">
        <f t="shared" si="1"/>
        <v>149.70000000000005</v>
      </c>
      <c r="E21" s="54">
        <f t="shared" si="0"/>
        <v>110.69209342189843</v>
      </c>
    </row>
    <row r="22" spans="1:5" ht="34.5" customHeight="1">
      <c r="A22" s="49" t="s">
        <v>12</v>
      </c>
      <c r="B22" s="32">
        <v>132.7</v>
      </c>
      <c r="C22" s="32">
        <v>138.4</v>
      </c>
      <c r="D22" s="32">
        <f t="shared" si="1"/>
        <v>5.700000000000017</v>
      </c>
      <c r="E22" s="33">
        <f t="shared" si="0"/>
        <v>104.29540316503392</v>
      </c>
    </row>
    <row r="23" spans="1:5" ht="36.75" customHeight="1">
      <c r="A23" s="49" t="s">
        <v>21</v>
      </c>
      <c r="B23" s="32">
        <v>684</v>
      </c>
      <c r="C23" s="32">
        <v>1769.3</v>
      </c>
      <c r="D23" s="32">
        <f t="shared" si="1"/>
        <v>1085.3</v>
      </c>
      <c r="E23" s="33">
        <f t="shared" si="0"/>
        <v>258.6695906432749</v>
      </c>
    </row>
    <row r="24" spans="1:5" ht="36" customHeight="1">
      <c r="A24" s="49" t="s">
        <v>22</v>
      </c>
      <c r="B24" s="32">
        <v>341.5</v>
      </c>
      <c r="C24" s="38">
        <v>526.4</v>
      </c>
      <c r="D24" s="32">
        <f t="shared" si="1"/>
        <v>184.89999999999998</v>
      </c>
      <c r="E24" s="33">
        <f t="shared" si="0"/>
        <v>154.14348462664714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413.6</v>
      </c>
      <c r="C26" s="32">
        <v>421</v>
      </c>
      <c r="D26" s="32">
        <f t="shared" si="1"/>
        <v>7.399999999999977</v>
      </c>
      <c r="E26" s="33">
        <f t="shared" si="0"/>
        <v>101.78916827852997</v>
      </c>
    </row>
    <row r="27" spans="1:5" ht="18" customHeight="1">
      <c r="A27" s="49" t="s">
        <v>25</v>
      </c>
      <c r="B27" s="32">
        <v>321</v>
      </c>
      <c r="C27" s="38">
        <v>326.8</v>
      </c>
      <c r="D27" s="32">
        <f t="shared" si="1"/>
        <v>5.800000000000011</v>
      </c>
      <c r="E27" s="33">
        <f t="shared" si="0"/>
        <v>101.80685358255452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42</v>
      </c>
      <c r="B29" s="46">
        <f>SUM(B20+B9)</f>
        <v>29015</v>
      </c>
      <c r="C29" s="52">
        <f>SUM(C20+C9)</f>
        <v>32614.000000000007</v>
      </c>
      <c r="D29" s="52">
        <f>C29-B29</f>
        <v>3599.0000000000073</v>
      </c>
      <c r="E29" s="47">
        <f t="shared" si="0"/>
        <v>112.40392900224026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2019-06-03T09:39:17Z</cp:lastPrinted>
  <dcterms:created xsi:type="dcterms:W3CDTF">1996-10-08T23:32:33Z</dcterms:created>
  <dcterms:modified xsi:type="dcterms:W3CDTF">2019-07-01T10:06:56Z</dcterms:modified>
  <cp:category/>
  <cp:version/>
  <cp:contentType/>
  <cp:contentStatus/>
</cp:coreProperties>
</file>