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<sst xmlns="http://schemas.openxmlformats.org/spreadsheetml/2006/main" count="125" uniqueCount="54">
  <si>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</si>
  <si>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</si>
  <si>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</si>
  <si>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</si>
  <si>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</si>
  <si>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</si>
  <si>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</si>
  <si>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</si>
  <si>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</si>
  <si>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</si>
  <si>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</si>
  <si>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</si>
  <si>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</si>
  <si>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</si>
  <si>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</si>
  <si>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</si>
  <si>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</si>
  <si>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</si>
  <si>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</si>
  <si>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</si>
  <si>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</si>
  <si>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</si>
  <si>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</si>
  <si>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</si>
  <si>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</si>
  <si>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</si>
  <si>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</si>
  <si>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</si>
  <si>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</si>
  <si>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</si>
  <si>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</si>
  <si>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</si>
  <si>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</si>
  <si>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</si>
  <si>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</si>
  <si>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</si>
  <si>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</si>
  <si>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</si>
  <si>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</si>
  <si>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</si>
  <si>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</si>
  <si>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</si>
  <si>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</si>
  <si>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</si>
  <si>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</si>
  <si>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</si>
  <si>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ноябрь  2021 - 2022 года</t>
  </si>
  <si>
    <t>факт за январь -ноябрь  2021 года</t>
  </si>
  <si>
    <t>факт за январь - ноябрь  2022 года</t>
  </si>
  <si>
    <t>за январь - ноябрь  2022 года</t>
  </si>
  <si>
    <t xml:space="preserve"> план на январь - ноябрь  2022 года</t>
  </si>
  <si>
    <t>за  январь - ноябрь  2022 года</t>
  </si>
  <si>
    <t xml:space="preserve"> план на январь-ноябрь  2022 года</t>
  </si>
  <si>
    <t>факт за январь-ноябрь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</si>
</sst>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8" fontId="7" fillId="0" borderId="13" xfId="0" applyNumberFormat="1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188" fontId="7" fillId="0" borderId="29" xfId="0" applyNumberFormat="1" applyFont="1" applyBorder="1" applyAlignment="1">
      <alignment horizontal="center"/>
    </xf>
    <xf numFmtId="188" fontId="4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4">
      <selection activeCell="A25" sqref="A25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1" t="s">
        <v>26</v>
      </c>
      <c r="E1" s="111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1" t="s">
        <v>4</v>
      </c>
      <c r="B3" s="111"/>
      <c r="C3" s="111"/>
      <c r="D3" s="111"/>
      <c r="E3" s="111"/>
    </row>
    <row r="4" spans="1:6" ht="39.75" customHeight="1">
      <c r="A4" s="111" t="s">
        <v>36</v>
      </c>
      <c r="B4" s="111"/>
      <c r="C4" s="111"/>
      <c r="D4" s="111"/>
      <c r="E4" s="111"/>
      <c r="F4" s="2"/>
    </row>
    <row r="5" spans="1:5" ht="17.25" customHeight="1">
      <c r="A5" s="111" t="s">
        <v>46</v>
      </c>
      <c r="B5" s="111"/>
      <c r="C5" s="111"/>
      <c r="D5" s="111"/>
      <c r="E5" s="111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2" t="s">
        <v>3</v>
      </c>
      <c r="E7" s="112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69311.3</v>
      </c>
      <c r="C9" s="46">
        <f>SUM(C10:C19)</f>
        <v>69727.90000000001</v>
      </c>
      <c r="D9" s="46">
        <f>C9-B9</f>
        <v>416.6000000000058</v>
      </c>
      <c r="E9" s="47">
        <f aca="true" t="shared" si="0" ref="E9:E31">C9/B9*100</f>
        <v>100.60105639340196</v>
      </c>
    </row>
    <row r="10" spans="1:5" ht="17.25" customHeight="1">
      <c r="A10" s="58" t="s">
        <v>6</v>
      </c>
      <c r="B10" s="35">
        <v>28301</v>
      </c>
      <c r="C10" s="35">
        <v>26869.8</v>
      </c>
      <c r="D10" s="35">
        <f aca="true" t="shared" si="1" ref="D10:D27">C10-B10</f>
        <v>-1431.2000000000007</v>
      </c>
      <c r="E10" s="33">
        <f t="shared" si="0"/>
        <v>94.94293487862619</v>
      </c>
    </row>
    <row r="11" spans="1:5" ht="17.25" customHeight="1">
      <c r="A11" s="34" t="s">
        <v>39</v>
      </c>
      <c r="B11" s="32">
        <v>13627.3</v>
      </c>
      <c r="C11" s="32">
        <v>17041</v>
      </c>
      <c r="D11" s="32">
        <f t="shared" si="1"/>
        <v>3413.7000000000007</v>
      </c>
      <c r="E11" s="33">
        <f t="shared" si="0"/>
        <v>125.05045019923242</v>
      </c>
    </row>
    <row r="12" spans="1:5" ht="34.5" customHeight="1">
      <c r="A12" s="49" t="s">
        <v>43</v>
      </c>
      <c r="B12" s="32">
        <v>9179.6</v>
      </c>
      <c r="C12" s="32">
        <v>10800.7</v>
      </c>
      <c r="D12" s="32">
        <f t="shared" si="1"/>
        <v>1621.1000000000004</v>
      </c>
      <c r="E12" s="33">
        <f t="shared" si="0"/>
        <v>117.65981088500588</v>
      </c>
    </row>
    <row r="13" spans="1:5" ht="39" customHeight="1">
      <c r="A13" s="37" t="s">
        <v>7</v>
      </c>
      <c r="B13" s="32">
        <v>744.4</v>
      </c>
      <c r="C13" s="32">
        <v>97.9</v>
      </c>
      <c r="D13" s="32">
        <f t="shared" si="1"/>
        <v>-646.5</v>
      </c>
      <c r="E13" s="33">
        <f t="shared" si="0"/>
        <v>13.15153143471252</v>
      </c>
    </row>
    <row r="14" spans="1:8" ht="42" customHeight="1">
      <c r="A14" s="37" t="s">
        <v>40</v>
      </c>
      <c r="B14" s="32">
        <v>621.6</v>
      </c>
      <c r="C14" s="32">
        <v>1060</v>
      </c>
      <c r="D14" s="32">
        <f t="shared" si="1"/>
        <v>438.4</v>
      </c>
      <c r="E14" s="33">
        <f t="shared" si="0"/>
        <v>170.52767052767052</v>
      </c>
      <c r="H14" s="106"/>
    </row>
    <row r="15" spans="1:5" ht="21" customHeight="1">
      <c r="A15" s="37" t="s">
        <v>11</v>
      </c>
      <c r="B15" s="32">
        <v>6337.9</v>
      </c>
      <c r="C15" s="32">
        <v>3623.6</v>
      </c>
      <c r="D15" s="32">
        <f t="shared" si="1"/>
        <v>-2714.2999999999997</v>
      </c>
      <c r="E15" s="33">
        <f t="shared" si="0"/>
        <v>57.173511731015005</v>
      </c>
    </row>
    <row r="16" spans="1:5" ht="17.25" customHeight="1">
      <c r="A16" s="34" t="s">
        <v>9</v>
      </c>
      <c r="B16" s="32">
        <v>971.5</v>
      </c>
      <c r="C16" s="32">
        <v>973.6</v>
      </c>
      <c r="D16" s="32">
        <f t="shared" si="1"/>
        <v>2.1000000000000227</v>
      </c>
      <c r="E16" s="33">
        <f t="shared" si="0"/>
        <v>100.21616057642821</v>
      </c>
    </row>
    <row r="17" spans="1:5" ht="17.25" customHeight="1">
      <c r="A17" s="34" t="s">
        <v>42</v>
      </c>
      <c r="B17" s="32">
        <v>8323.7</v>
      </c>
      <c r="C17" s="32">
        <v>8061</v>
      </c>
      <c r="D17" s="32">
        <f t="shared" si="1"/>
        <v>-262.7000000000007</v>
      </c>
      <c r="E17" s="33">
        <f t="shared" si="0"/>
        <v>96.84395160805892</v>
      </c>
    </row>
    <row r="18" spans="1:5" ht="17.25" customHeight="1">
      <c r="A18" s="37" t="s">
        <v>8</v>
      </c>
      <c r="B18" s="38">
        <v>1204.3</v>
      </c>
      <c r="C18" s="38">
        <v>1200.3</v>
      </c>
      <c r="D18" s="32">
        <f t="shared" si="1"/>
        <v>-4</v>
      </c>
      <c r="E18" s="33">
        <f t="shared" si="0"/>
        <v>99.66785684630075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6517.800000000001</v>
      </c>
      <c r="C20" s="46">
        <f>SUM(C21:C27)</f>
        <v>23940.100000000002</v>
      </c>
      <c r="D20" s="46">
        <f t="shared" si="1"/>
        <v>17422.300000000003</v>
      </c>
      <c r="E20" s="47">
        <f t="shared" si="0"/>
        <v>367.3033845776182</v>
      </c>
    </row>
    <row r="21" spans="1:9" ht="56.25" customHeight="1">
      <c r="A21" s="62" t="s">
        <v>20</v>
      </c>
      <c r="B21" s="35">
        <v>4381</v>
      </c>
      <c r="C21" s="35">
        <v>3680.6</v>
      </c>
      <c r="D21" s="35">
        <f t="shared" si="1"/>
        <v>-700.4000000000001</v>
      </c>
      <c r="E21" s="33">
        <f t="shared" si="0"/>
        <v>84.01278246975576</v>
      </c>
      <c r="H21" t="s">
        <v>45</v>
      </c>
      <c r="I21" s="8"/>
    </row>
    <row r="22" spans="1:5" ht="31.5" customHeight="1">
      <c r="A22" s="37" t="s">
        <v>12</v>
      </c>
      <c r="B22" s="32">
        <v>87.1</v>
      </c>
      <c r="C22" s="32">
        <v>101.2</v>
      </c>
      <c r="D22" s="32">
        <f t="shared" si="1"/>
        <v>14.100000000000009</v>
      </c>
      <c r="E22" s="33">
        <f t="shared" si="0"/>
        <v>116.18828932261769</v>
      </c>
    </row>
    <row r="23" spans="1:5" ht="36.75" customHeight="1">
      <c r="A23" s="37" t="s">
        <v>21</v>
      </c>
      <c r="B23" s="32">
        <v>1199.1</v>
      </c>
      <c r="C23" s="32">
        <v>882.4</v>
      </c>
      <c r="D23" s="32">
        <f t="shared" si="1"/>
        <v>-316.69999999999993</v>
      </c>
      <c r="E23" s="33">
        <f t="shared" si="0"/>
        <v>73.58852472687849</v>
      </c>
    </row>
    <row r="24" spans="1:5" ht="36" customHeight="1">
      <c r="A24" s="37" t="s">
        <v>22</v>
      </c>
      <c r="B24" s="38">
        <v>603.3</v>
      </c>
      <c r="C24" s="38">
        <v>18913</v>
      </c>
      <c r="D24" s="32">
        <f t="shared" si="1"/>
        <v>18309.7</v>
      </c>
      <c r="E24" s="33">
        <f t="shared" si="0"/>
        <v>3134.9245814685896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232.5</v>
      </c>
      <c r="C26" s="32">
        <v>299.2</v>
      </c>
      <c r="D26" s="32">
        <f t="shared" si="1"/>
        <v>66.69999999999999</v>
      </c>
      <c r="E26" s="33">
        <f t="shared" si="0"/>
        <v>128.68817204301075</v>
      </c>
    </row>
    <row r="27" spans="1:5" ht="18" customHeight="1">
      <c r="A27" s="37" t="s">
        <v>25</v>
      </c>
      <c r="B27" s="38">
        <v>14.8</v>
      </c>
      <c r="C27" s="38">
        <v>63.7</v>
      </c>
      <c r="D27" s="32">
        <f t="shared" si="1"/>
        <v>48.900000000000006</v>
      </c>
      <c r="E27" s="33">
        <f t="shared" si="0"/>
        <v>430.4054054054054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7">
        <f>B9+B20</f>
        <v>75829.1</v>
      </c>
      <c r="C31" s="107">
        <f>C9+C20</f>
        <v>93668.00000000001</v>
      </c>
      <c r="D31" s="107">
        <f>D9+D20</f>
        <v>17838.90000000001</v>
      </c>
      <c r="E31" s="108">
        <f t="shared" si="0"/>
        <v>123.52513744723332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9" sqref="C2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2.574218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3.8515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6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7.25" customHeight="1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30" t="s">
        <v>3</v>
      </c>
      <c r="AB5" s="130"/>
    </row>
    <row r="6" spans="1:28" ht="15.75" customHeight="1" thickBot="1">
      <c r="A6" s="114" t="s">
        <v>0</v>
      </c>
      <c r="B6" s="117" t="s">
        <v>14</v>
      </c>
      <c r="C6" s="118"/>
      <c r="D6" s="119"/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</row>
    <row r="7" spans="1:28" ht="37.5" customHeight="1" thickBot="1">
      <c r="A7" s="128"/>
      <c r="B7" s="120"/>
      <c r="C7" s="121"/>
      <c r="D7" s="122"/>
      <c r="E7" s="115" t="s">
        <v>15</v>
      </c>
      <c r="F7" s="115"/>
      <c r="G7" s="116"/>
      <c r="H7" s="114" t="s">
        <v>28</v>
      </c>
      <c r="I7" s="115"/>
      <c r="J7" s="116"/>
      <c r="K7" s="125" t="s">
        <v>29</v>
      </c>
      <c r="L7" s="126"/>
      <c r="M7" s="127"/>
      <c r="N7" s="114" t="s">
        <v>30</v>
      </c>
      <c r="O7" s="115"/>
      <c r="P7" s="116"/>
      <c r="Q7" s="114" t="s">
        <v>31</v>
      </c>
      <c r="R7" s="115"/>
      <c r="S7" s="116"/>
      <c r="T7" s="114" t="s">
        <v>32</v>
      </c>
      <c r="U7" s="115"/>
      <c r="V7" s="116"/>
      <c r="W7" s="114" t="s">
        <v>33</v>
      </c>
      <c r="X7" s="115"/>
      <c r="Y7" s="116"/>
      <c r="Z7" s="125" t="s">
        <v>34</v>
      </c>
      <c r="AA7" s="126"/>
      <c r="AB7" s="127"/>
    </row>
    <row r="8" spans="1:28" ht="72" customHeight="1" thickBot="1">
      <c r="A8" s="129"/>
      <c r="B8" s="70" t="s">
        <v>52</v>
      </c>
      <c r="C8" s="14" t="s">
        <v>53</v>
      </c>
      <c r="D8" s="14" t="s">
        <v>1</v>
      </c>
      <c r="E8" s="70" t="s">
        <v>52</v>
      </c>
      <c r="F8" s="14" t="s">
        <v>53</v>
      </c>
      <c r="G8" s="14" t="s">
        <v>1</v>
      </c>
      <c r="H8" s="70" t="s">
        <v>52</v>
      </c>
      <c r="I8" s="14" t="s">
        <v>53</v>
      </c>
      <c r="J8" s="14" t="s">
        <v>1</v>
      </c>
      <c r="K8" s="70" t="s">
        <v>52</v>
      </c>
      <c r="L8" s="14" t="s">
        <v>53</v>
      </c>
      <c r="M8" s="14" t="s">
        <v>1</v>
      </c>
      <c r="N8" s="70" t="s">
        <v>52</v>
      </c>
      <c r="O8" s="14" t="s">
        <v>53</v>
      </c>
      <c r="P8" s="14" t="s">
        <v>1</v>
      </c>
      <c r="Q8" s="70" t="s">
        <v>52</v>
      </c>
      <c r="R8" s="14" t="s">
        <v>53</v>
      </c>
      <c r="S8" s="14" t="s">
        <v>1</v>
      </c>
      <c r="T8" s="70" t="s">
        <v>52</v>
      </c>
      <c r="U8" s="14" t="s">
        <v>53</v>
      </c>
      <c r="V8" s="14" t="s">
        <v>1</v>
      </c>
      <c r="W8" s="70" t="s">
        <v>52</v>
      </c>
      <c r="X8" s="14" t="s">
        <v>53</v>
      </c>
      <c r="Y8" s="14" t="s">
        <v>1</v>
      </c>
      <c r="Z8" s="70" t="s">
        <v>52</v>
      </c>
      <c r="AA8" s="14" t="s">
        <v>53</v>
      </c>
      <c r="AB8" s="14" t="s">
        <v>1</v>
      </c>
    </row>
    <row r="9" spans="1:28" ht="22.5" customHeight="1">
      <c r="A9" s="18" t="s">
        <v>17</v>
      </c>
      <c r="B9" s="75">
        <f>E9+H9+K9+N9+Q9+T9+W9+Z9</f>
        <v>72467.40000000001</v>
      </c>
      <c r="C9" s="76">
        <f>F9+I9+L9+O9+R9+U9+X9+AA9</f>
        <v>69727.9</v>
      </c>
      <c r="D9" s="77">
        <f aca="true" t="shared" si="0" ref="D9:D27">C9/B9</f>
        <v>0.9621967946966496</v>
      </c>
      <c r="E9" s="68">
        <f>SUM(E10:E19)</f>
        <v>46516.4</v>
      </c>
      <c r="F9" s="69">
        <f>SUM(F10:F19)</f>
        <v>44783</v>
      </c>
      <c r="G9" s="71">
        <f aca="true" t="shared" si="1" ref="G9:G29">F9/E9</f>
        <v>0.9627357233147879</v>
      </c>
      <c r="H9" s="75">
        <f>SUM(H10:H19)</f>
        <v>17820.2</v>
      </c>
      <c r="I9" s="76">
        <f>SUM(I10:I19)</f>
        <v>17501.9</v>
      </c>
      <c r="J9" s="77">
        <f aca="true" t="shared" si="2" ref="J9:J15">I9/H9</f>
        <v>0.9821382476066487</v>
      </c>
      <c r="K9" s="68">
        <f>SUM(K10:K19)</f>
        <v>885.3</v>
      </c>
      <c r="L9" s="69">
        <f>SUM(L10:L19)</f>
        <v>885.6</v>
      </c>
      <c r="M9" s="71">
        <f aca="true" t="shared" si="3" ref="M9:M18">L9/K9</f>
        <v>1.0003388681802778</v>
      </c>
      <c r="N9" s="75">
        <f>SUM(N10:N19)</f>
        <v>788.4</v>
      </c>
      <c r="O9" s="76">
        <f>SUM(O10:O19)</f>
        <v>815.5999999999999</v>
      </c>
      <c r="P9" s="77">
        <f>O9/N9</f>
        <v>1.0345002536783359</v>
      </c>
      <c r="Q9" s="68">
        <f>SUM(Q10:Q19)</f>
        <v>1595</v>
      </c>
      <c r="R9" s="69">
        <f>SUM(R10:R19)</f>
        <v>1340.9</v>
      </c>
      <c r="S9" s="71">
        <f>R9/Q9</f>
        <v>0.8406896551724139</v>
      </c>
      <c r="T9" s="75">
        <f>SUM(T10:T19)</f>
        <v>1499.6</v>
      </c>
      <c r="U9" s="76">
        <f>SUM(U10:U19)</f>
        <v>2061.4</v>
      </c>
      <c r="V9" s="77">
        <f>U9/T9</f>
        <v>1.3746332355294746</v>
      </c>
      <c r="W9" s="68">
        <f>SUM(W10:W19)</f>
        <v>2158.9</v>
      </c>
      <c r="X9" s="69">
        <f>SUM(X10:X19)</f>
        <v>1120.9</v>
      </c>
      <c r="Y9" s="71">
        <f>X9/W9</f>
        <v>0.5191995923850109</v>
      </c>
      <c r="Z9" s="75">
        <f>SUM(Z10:Z19)</f>
        <v>1203.6</v>
      </c>
      <c r="AA9" s="76">
        <f>SUM(AA10:AA19)</f>
        <v>1218.6</v>
      </c>
      <c r="AB9" s="77">
        <f aca="true" t="shared" si="4" ref="AB9:AB24">AA9/Z9</f>
        <v>1.0124626121635094</v>
      </c>
    </row>
    <row r="10" spans="1:28" ht="17.25" customHeight="1">
      <c r="A10" s="19" t="s">
        <v>6</v>
      </c>
      <c r="B10" s="9">
        <f aca="true" t="shared" si="5" ref="B10:B19">E10+H10+K10+N10+Q10+T10+W10+Z10</f>
        <v>30540.3</v>
      </c>
      <c r="C10" s="3">
        <f aca="true" t="shared" si="6" ref="C10:C19">F10+I10+L10+O10+R10+U10+X10+AA10</f>
        <v>26869.8</v>
      </c>
      <c r="D10" s="79">
        <f t="shared" si="0"/>
        <v>0.8798145401322187</v>
      </c>
      <c r="E10" s="10">
        <v>17996.4</v>
      </c>
      <c r="F10" s="3">
        <v>15614</v>
      </c>
      <c r="G10" s="72">
        <f t="shared" si="1"/>
        <v>0.867617968038052</v>
      </c>
      <c r="H10" s="9">
        <v>10595.5</v>
      </c>
      <c r="I10" s="3">
        <v>9349.1</v>
      </c>
      <c r="J10" s="79">
        <f t="shared" si="2"/>
        <v>0.88236515501864</v>
      </c>
      <c r="K10" s="10">
        <v>420.3</v>
      </c>
      <c r="L10" s="3">
        <v>385.9</v>
      </c>
      <c r="M10" s="72">
        <f t="shared" si="3"/>
        <v>0.9181536997382821</v>
      </c>
      <c r="N10" s="9">
        <v>160.4</v>
      </c>
      <c r="O10" s="3">
        <v>184.7</v>
      </c>
      <c r="P10" s="79">
        <f>O10/N10</f>
        <v>1.151496259351621</v>
      </c>
      <c r="Q10" s="90">
        <v>278.6</v>
      </c>
      <c r="R10" s="12">
        <v>310.6</v>
      </c>
      <c r="S10" s="72">
        <f>R10/Q10</f>
        <v>1.1148600143575018</v>
      </c>
      <c r="T10" s="78">
        <v>338.6</v>
      </c>
      <c r="U10" s="12">
        <v>279.8</v>
      </c>
      <c r="V10" s="79">
        <f>U10/T10</f>
        <v>0.8263437684583579</v>
      </c>
      <c r="W10" s="90">
        <v>261.4</v>
      </c>
      <c r="X10" s="12">
        <v>268.4</v>
      </c>
      <c r="Y10" s="72">
        <f>X10/W10</f>
        <v>1.026778882938026</v>
      </c>
      <c r="Z10" s="78">
        <v>489.1</v>
      </c>
      <c r="AA10" s="12">
        <v>477.3</v>
      </c>
      <c r="AB10" s="79">
        <f t="shared" si="4"/>
        <v>0.9758740543856061</v>
      </c>
    </row>
    <row r="11" spans="1:28" ht="17.25" customHeight="1">
      <c r="A11" s="19" t="s">
        <v>39</v>
      </c>
      <c r="B11" s="9">
        <f>E11+H11+K11+N11+Q11+T11+W11+Z11</f>
        <v>14594.400000000001</v>
      </c>
      <c r="C11" s="3">
        <f>F11+I11+L11+O11+R11+U11+X11+AA11</f>
        <v>17041</v>
      </c>
      <c r="D11" s="79">
        <f t="shared" si="0"/>
        <v>1.167639642602642</v>
      </c>
      <c r="E11" s="10">
        <v>11654.2</v>
      </c>
      <c r="F11" s="3">
        <v>13608</v>
      </c>
      <c r="G11" s="72">
        <f t="shared" si="1"/>
        <v>1.1676477149868716</v>
      </c>
      <c r="H11" s="1">
        <v>2940.2</v>
      </c>
      <c r="I11" s="3">
        <v>3433</v>
      </c>
      <c r="J11" s="79">
        <f t="shared" si="2"/>
        <v>1.1676076457383853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11997.7</v>
      </c>
      <c r="C12" s="3">
        <f>F12+I12+L12+O12+R12+U12+X12+AA12</f>
        <v>10800.7</v>
      </c>
      <c r="D12" s="79">
        <f t="shared" si="0"/>
        <v>0.9002308775848704</v>
      </c>
      <c r="E12" s="10">
        <v>11997.7</v>
      </c>
      <c r="F12" s="3">
        <v>10800.7</v>
      </c>
      <c r="G12" s="72">
        <f t="shared" si="1"/>
        <v>0.9002308775848704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90</v>
      </c>
      <c r="C13" s="3">
        <f t="shared" si="6"/>
        <v>97.9</v>
      </c>
      <c r="D13" s="79">
        <f t="shared" si="0"/>
        <v>1.0877777777777777</v>
      </c>
      <c r="E13" s="10">
        <v>90</v>
      </c>
      <c r="F13" s="3">
        <v>97.9</v>
      </c>
      <c r="G13" s="72">
        <f t="shared" si="1"/>
        <v>1.0877777777777777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1100</v>
      </c>
      <c r="C14" s="3">
        <f t="shared" si="6"/>
        <v>1060</v>
      </c>
      <c r="D14" s="79">
        <f t="shared" si="0"/>
        <v>0.9636363636363636</v>
      </c>
      <c r="E14" s="10">
        <v>1100</v>
      </c>
      <c r="F14" s="3">
        <v>1060</v>
      </c>
      <c r="G14" s="72">
        <f t="shared" si="1"/>
        <v>0.9636363636363636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3465</v>
      </c>
      <c r="C15" s="3">
        <f>F15+I15+L15+O15+R15+U15+X15+AA15</f>
        <v>3623.6</v>
      </c>
      <c r="D15" s="79">
        <f>C15/B15</f>
        <v>1.0457720057720057</v>
      </c>
      <c r="E15" s="10">
        <v>2483.1</v>
      </c>
      <c r="F15" s="3">
        <v>2402.1</v>
      </c>
      <c r="G15" s="72">
        <f t="shared" si="1"/>
        <v>0.9673794853207683</v>
      </c>
      <c r="H15" s="1">
        <v>246</v>
      </c>
      <c r="I15" s="4">
        <v>336.1</v>
      </c>
      <c r="J15" s="79">
        <f t="shared" si="2"/>
        <v>1.3662601626016262</v>
      </c>
      <c r="K15" s="99"/>
      <c r="L15" s="3"/>
      <c r="M15" s="72"/>
      <c r="N15" s="9"/>
      <c r="O15" s="4">
        <v>0.4</v>
      </c>
      <c r="P15" s="94"/>
      <c r="Q15" s="90">
        <v>101.4</v>
      </c>
      <c r="R15" s="11">
        <v>48.6</v>
      </c>
      <c r="S15" s="72">
        <f>R15/Q15</f>
        <v>0.47928994082840237</v>
      </c>
      <c r="T15" s="78">
        <v>96</v>
      </c>
      <c r="U15" s="12">
        <v>433.1</v>
      </c>
      <c r="V15" s="79">
        <f>U15/T15</f>
        <v>4.511458333333334</v>
      </c>
      <c r="W15" s="90">
        <v>277.5</v>
      </c>
      <c r="X15" s="11">
        <v>326.8</v>
      </c>
      <c r="Y15" s="72">
        <f>X15/W15</f>
        <v>1.1776576576576576</v>
      </c>
      <c r="Z15" s="78">
        <v>261</v>
      </c>
      <c r="AA15" s="11">
        <v>76.5</v>
      </c>
      <c r="AB15" s="79">
        <f t="shared" si="4"/>
        <v>0.29310344827586204</v>
      </c>
    </row>
    <row r="16" spans="1:28" ht="17.25" customHeight="1">
      <c r="A16" s="19" t="s">
        <v>9</v>
      </c>
      <c r="B16" s="9">
        <f t="shared" si="5"/>
        <v>985</v>
      </c>
      <c r="C16" s="3">
        <f t="shared" si="6"/>
        <v>973.6</v>
      </c>
      <c r="D16" s="79">
        <f t="shared" si="0"/>
        <v>0.9884263959390863</v>
      </c>
      <c r="E16" s="10"/>
      <c r="F16" s="3"/>
      <c r="G16" s="72"/>
      <c r="H16" s="9">
        <v>789.5</v>
      </c>
      <c r="I16" s="3">
        <v>837.3</v>
      </c>
      <c r="J16" s="79">
        <f aca="true" t="shared" si="10" ref="J16:J21">I16/H16</f>
        <v>1.0605446485117163</v>
      </c>
      <c r="K16" s="10">
        <v>55</v>
      </c>
      <c r="L16" s="3">
        <v>25.1</v>
      </c>
      <c r="M16" s="72">
        <f t="shared" si="3"/>
        <v>0.4563636363636364</v>
      </c>
      <c r="N16" s="1">
        <v>28</v>
      </c>
      <c r="O16" s="3">
        <v>23.7</v>
      </c>
      <c r="P16" s="79">
        <f aca="true" t="shared" si="11" ref="P16:P21">O16/N16</f>
        <v>0.8464285714285714</v>
      </c>
      <c r="Q16" s="90">
        <v>65</v>
      </c>
      <c r="R16" s="12">
        <v>23.6</v>
      </c>
      <c r="S16" s="72">
        <f t="shared" si="7"/>
        <v>0.3630769230769231</v>
      </c>
      <c r="T16" s="78">
        <v>24</v>
      </c>
      <c r="U16" s="12">
        <v>24.8</v>
      </c>
      <c r="V16" s="79">
        <f t="shared" si="8"/>
        <v>1.0333333333333334</v>
      </c>
      <c r="W16" s="90">
        <v>20</v>
      </c>
      <c r="X16" s="11">
        <v>38.1</v>
      </c>
      <c r="Y16" s="72">
        <f t="shared" si="9"/>
        <v>1.905</v>
      </c>
      <c r="Z16" s="78">
        <v>3.5</v>
      </c>
      <c r="AA16" s="12">
        <v>1</v>
      </c>
      <c r="AB16" s="79">
        <f t="shared" si="4"/>
        <v>0.2857142857142857</v>
      </c>
    </row>
    <row r="17" spans="1:28" ht="17.25" customHeight="1">
      <c r="A17" s="19" t="s">
        <v>19</v>
      </c>
      <c r="B17" s="9">
        <f t="shared" si="5"/>
        <v>8500</v>
      </c>
      <c r="C17" s="3">
        <f t="shared" si="6"/>
        <v>8061.000000000001</v>
      </c>
      <c r="D17" s="79">
        <f t="shared" si="0"/>
        <v>0.9483529411764707</v>
      </c>
      <c r="E17" s="10"/>
      <c r="F17" s="3"/>
      <c r="G17" s="72"/>
      <c r="H17" s="9">
        <v>3249</v>
      </c>
      <c r="I17" s="3">
        <v>3546.4</v>
      </c>
      <c r="J17" s="79">
        <f t="shared" si="10"/>
        <v>1.0915358571868268</v>
      </c>
      <c r="K17" s="99">
        <v>410</v>
      </c>
      <c r="L17" s="3">
        <v>474.6</v>
      </c>
      <c r="M17" s="72">
        <f t="shared" si="3"/>
        <v>1.1575609756097562</v>
      </c>
      <c r="N17" s="9">
        <v>600</v>
      </c>
      <c r="O17" s="4">
        <v>606.8</v>
      </c>
      <c r="P17" s="79">
        <f t="shared" si="11"/>
        <v>1.0113333333333332</v>
      </c>
      <c r="Q17" s="90">
        <v>1150</v>
      </c>
      <c r="R17" s="12">
        <v>958.1</v>
      </c>
      <c r="S17" s="72">
        <f t="shared" si="7"/>
        <v>0.8331304347826087</v>
      </c>
      <c r="T17" s="78">
        <v>1041</v>
      </c>
      <c r="U17" s="12">
        <v>1323.7</v>
      </c>
      <c r="V17" s="79">
        <f t="shared" si="8"/>
        <v>1.2715658021133527</v>
      </c>
      <c r="W17" s="90">
        <v>1600</v>
      </c>
      <c r="X17" s="3">
        <v>487.6</v>
      </c>
      <c r="Y17" s="72">
        <f t="shared" si="9"/>
        <v>0.30475</v>
      </c>
      <c r="Z17" s="78">
        <v>450</v>
      </c>
      <c r="AA17" s="12">
        <v>663.8</v>
      </c>
      <c r="AB17" s="79">
        <f t="shared" si="4"/>
        <v>1.475111111111111</v>
      </c>
    </row>
    <row r="18" spans="1:28" ht="17.25" customHeight="1">
      <c r="A18" s="20" t="s">
        <v>8</v>
      </c>
      <c r="B18" s="9">
        <f t="shared" si="5"/>
        <v>1195</v>
      </c>
      <c r="C18" s="3">
        <f t="shared" si="6"/>
        <v>1200.3</v>
      </c>
      <c r="D18" s="79">
        <f t="shared" si="0"/>
        <v>1.0044351464435146</v>
      </c>
      <c r="E18" s="10">
        <v>1195</v>
      </c>
      <c r="F18" s="3">
        <v>1200.3</v>
      </c>
      <c r="G18" s="72">
        <f t="shared" si="1"/>
        <v>1.0044351464435146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22635.4</v>
      </c>
      <c r="C20" s="25">
        <f t="shared" si="12"/>
        <v>23940.100000000002</v>
      </c>
      <c r="D20" s="82">
        <f t="shared" si="0"/>
        <v>1.057639803140214</v>
      </c>
      <c r="E20" s="24">
        <f>E21+E22+E23+E24+E25+E26+E27+E28</f>
        <v>16605</v>
      </c>
      <c r="F20" s="25">
        <f>F21+F22+F23+F24+F25+F26+F27+F28</f>
        <v>11020.6</v>
      </c>
      <c r="G20" s="73">
        <f t="shared" si="1"/>
        <v>0.6636916591388137</v>
      </c>
      <c r="H20" s="81">
        <f>H21+H22+H23+H24+H25+H26+H27+H28</f>
        <v>731.2</v>
      </c>
      <c r="I20" s="25">
        <f>I21+I22+I23+I24+I25+I26+I27+I28</f>
        <v>1343.3000000000002</v>
      </c>
      <c r="J20" s="82">
        <f t="shared" si="10"/>
        <v>1.837117067833698</v>
      </c>
      <c r="K20" s="24">
        <f>K21+K22+K23+K24+K25+K26+K27+K28</f>
        <v>1650.2</v>
      </c>
      <c r="L20" s="25">
        <f>L21+L22+L23+L24+L25+L26+L27+L28</f>
        <v>3505</v>
      </c>
      <c r="M20" s="73">
        <f>L20/K20</f>
        <v>2.123984971518604</v>
      </c>
      <c r="N20" s="81">
        <f>N21+N22+N23+N24+N25+N26+N27+N28</f>
        <v>1320</v>
      </c>
      <c r="O20" s="25">
        <f>O21+O22+O23+O24+O25+O26+O27+O28</f>
        <v>1719.4</v>
      </c>
      <c r="P20" s="82">
        <f t="shared" si="11"/>
        <v>1.3025757575757577</v>
      </c>
      <c r="Q20" s="24">
        <f>Q21+Q22+Q23+Q24+Q25+Q26+Q27+Q28</f>
        <v>347</v>
      </c>
      <c r="R20" s="25">
        <f>R21+R22+R23+R24+R25+R26+R27+R28</f>
        <v>258.8</v>
      </c>
      <c r="S20" s="73">
        <f t="shared" si="7"/>
        <v>0.745821325648415</v>
      </c>
      <c r="T20" s="81">
        <f>T21+T22+T23+T24+T25+T26+T27+T28</f>
        <v>587</v>
      </c>
      <c r="U20" s="25">
        <f>U21+U22+U23+U24+U25+U26+U27+U28</f>
        <v>4212.6</v>
      </c>
      <c r="V20" s="82">
        <f t="shared" si="8"/>
        <v>7.176490630323681</v>
      </c>
      <c r="W20" s="24">
        <f>W21+W22+W23+W24+W25+W26+W27+W28</f>
        <v>685</v>
      </c>
      <c r="X20" s="25">
        <f>X21+X22+X23+X24+X25+X26+X27+X28</f>
        <v>1055.1</v>
      </c>
      <c r="Y20" s="73">
        <f t="shared" si="9"/>
        <v>1.5402919708029197</v>
      </c>
      <c r="Z20" s="81">
        <f>Z21+Z22+Z23+Z24+Z25+Z26+Z27+Z28</f>
        <v>710</v>
      </c>
      <c r="AA20" s="25">
        <f>AA21+AA22+AA23+AA24+AA25+AA26+AA27+AA28</f>
        <v>825.3000000000001</v>
      </c>
      <c r="AB20" s="82">
        <f t="shared" si="4"/>
        <v>1.1623943661971832</v>
      </c>
    </row>
    <row r="21" spans="1:28" ht="48.75" customHeight="1">
      <c r="A21" s="20" t="s">
        <v>20</v>
      </c>
      <c r="B21" s="9">
        <f t="shared" si="12"/>
        <v>4384.4</v>
      </c>
      <c r="C21" s="3">
        <f t="shared" si="12"/>
        <v>3680.6000000000004</v>
      </c>
      <c r="D21" s="79">
        <f t="shared" si="0"/>
        <v>0.8394763251528147</v>
      </c>
      <c r="E21" s="10">
        <v>2830</v>
      </c>
      <c r="F21" s="3">
        <v>2069.6</v>
      </c>
      <c r="G21" s="72">
        <f t="shared" si="1"/>
        <v>0.7313074204946997</v>
      </c>
      <c r="H21" s="1">
        <v>631.2</v>
      </c>
      <c r="I21" s="3">
        <v>802.7</v>
      </c>
      <c r="J21" s="79">
        <f t="shared" si="10"/>
        <v>1.2717046894803548</v>
      </c>
      <c r="K21" s="10">
        <v>265.2</v>
      </c>
      <c r="L21" s="3">
        <v>215.8</v>
      </c>
      <c r="M21" s="72">
        <f>L21/K21</f>
        <v>0.8137254901960785</v>
      </c>
      <c r="N21" s="95">
        <v>100</v>
      </c>
      <c r="O21" s="4">
        <v>64.4</v>
      </c>
      <c r="P21" s="79">
        <f t="shared" si="11"/>
        <v>0.644</v>
      </c>
      <c r="Q21" s="90">
        <v>11</v>
      </c>
      <c r="R21" s="12">
        <v>15.6</v>
      </c>
      <c r="S21" s="72">
        <f t="shared" si="7"/>
        <v>1.4181818181818182</v>
      </c>
      <c r="T21" s="78">
        <v>522</v>
      </c>
      <c r="U21" s="12">
        <v>489.8</v>
      </c>
      <c r="V21" s="79">
        <f t="shared" si="8"/>
        <v>0.9383141762452107</v>
      </c>
      <c r="W21" s="90">
        <v>25</v>
      </c>
      <c r="X21" s="12">
        <v>22.7</v>
      </c>
      <c r="Y21" s="72">
        <f t="shared" si="9"/>
        <v>0.9079999999999999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115</v>
      </c>
      <c r="C22" s="3">
        <f t="shared" si="12"/>
        <v>101.2</v>
      </c>
      <c r="D22" s="79">
        <f t="shared" si="0"/>
        <v>0.88</v>
      </c>
      <c r="E22" s="10">
        <v>115</v>
      </c>
      <c r="F22" s="3">
        <v>101.2</v>
      </c>
      <c r="G22" s="72">
        <f t="shared" si="1"/>
        <v>0.88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1076</v>
      </c>
      <c r="C23" s="3">
        <f t="shared" si="12"/>
        <v>882.4</v>
      </c>
      <c r="D23" s="79">
        <f t="shared" si="0"/>
        <v>0.8200743494423791</v>
      </c>
      <c r="E23" s="10">
        <v>260</v>
      </c>
      <c r="F23" s="3">
        <v>204</v>
      </c>
      <c r="G23" s="72">
        <f t="shared" si="1"/>
        <v>0.7846153846153846</v>
      </c>
      <c r="H23" s="9"/>
      <c r="I23" s="4"/>
      <c r="J23" s="79" t="e">
        <f>I23/H23</f>
        <v>#DIV/0!</v>
      </c>
      <c r="K23" s="10">
        <v>55</v>
      </c>
      <c r="L23" s="3">
        <v>49.8</v>
      </c>
      <c r="M23" s="72">
        <f>L23/K23</f>
        <v>0.9054545454545454</v>
      </c>
      <c r="N23" s="9">
        <v>220</v>
      </c>
      <c r="O23" s="3">
        <v>186</v>
      </c>
      <c r="P23" s="79">
        <f>O23/N23</f>
        <v>0.8454545454545455</v>
      </c>
      <c r="Q23" s="90">
        <v>336</v>
      </c>
      <c r="R23" s="12">
        <v>243.2</v>
      </c>
      <c r="S23" s="72">
        <f t="shared" si="7"/>
        <v>0.7238095238095238</v>
      </c>
      <c r="T23" s="78">
        <v>65</v>
      </c>
      <c r="U23" s="12">
        <v>68.3</v>
      </c>
      <c r="V23" s="79">
        <f t="shared" si="8"/>
        <v>1.0507692307692307</v>
      </c>
      <c r="W23" s="90">
        <v>60</v>
      </c>
      <c r="X23" s="12">
        <v>57</v>
      </c>
      <c r="Y23" s="72">
        <f>X23/W23</f>
        <v>0.95</v>
      </c>
      <c r="Z23" s="78">
        <v>80</v>
      </c>
      <c r="AA23" s="12">
        <v>74.1</v>
      </c>
      <c r="AB23" s="79">
        <f t="shared" si="4"/>
        <v>0.9262499999999999</v>
      </c>
    </row>
    <row r="24" spans="1:28" ht="30.75" customHeight="1">
      <c r="A24" s="20" t="s">
        <v>22</v>
      </c>
      <c r="B24" s="9">
        <f t="shared" si="12"/>
        <v>16810</v>
      </c>
      <c r="C24" s="3">
        <f t="shared" si="12"/>
        <v>18913.000000000004</v>
      </c>
      <c r="D24" s="79">
        <f t="shared" si="0"/>
        <v>1.1251041046995838</v>
      </c>
      <c r="E24" s="10">
        <v>13150</v>
      </c>
      <c r="F24" s="3">
        <v>8282.9</v>
      </c>
      <c r="G24" s="72">
        <f t="shared" si="1"/>
        <v>0.6298783269961977</v>
      </c>
      <c r="H24" s="9">
        <v>100</v>
      </c>
      <c r="I24" s="3">
        <v>540.6</v>
      </c>
      <c r="J24" s="79">
        <f>I24/H24</f>
        <v>5.406000000000001</v>
      </c>
      <c r="K24" s="99">
        <v>1330</v>
      </c>
      <c r="L24" s="3">
        <v>3239.4</v>
      </c>
      <c r="M24" s="72">
        <f>L24/K24</f>
        <v>2.435639097744361</v>
      </c>
      <c r="N24" s="1">
        <v>1000</v>
      </c>
      <c r="O24" s="4">
        <v>1469</v>
      </c>
      <c r="P24" s="79">
        <f>O24/N24</f>
        <v>1.469</v>
      </c>
      <c r="Q24" s="90"/>
      <c r="R24" s="11"/>
      <c r="S24" s="72" t="e">
        <f t="shared" si="7"/>
        <v>#DIV/0!</v>
      </c>
      <c r="T24" s="78"/>
      <c r="U24" s="11">
        <v>3654.5</v>
      </c>
      <c r="V24" s="79" t="e">
        <f t="shared" si="8"/>
        <v>#DIV/0!</v>
      </c>
      <c r="W24" s="90">
        <v>600</v>
      </c>
      <c r="X24" s="11">
        <v>975.4</v>
      </c>
      <c r="Y24" s="72">
        <f>X24/W24</f>
        <v>1.6256666666666666</v>
      </c>
      <c r="Z24" s="78">
        <v>630</v>
      </c>
      <c r="AA24" s="12">
        <v>751.2</v>
      </c>
      <c r="AB24" s="79">
        <f t="shared" si="4"/>
        <v>1.1923809523809525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250</v>
      </c>
      <c r="C26" s="3">
        <f>F26+I26+L26+O26+R26+U26+X26+AA26</f>
        <v>299.2</v>
      </c>
      <c r="D26" s="79">
        <f t="shared" si="0"/>
        <v>1.1967999999999999</v>
      </c>
      <c r="E26" s="10">
        <v>250</v>
      </c>
      <c r="F26" s="3">
        <v>299.2</v>
      </c>
      <c r="G26" s="72">
        <f t="shared" si="1"/>
        <v>1.1967999999999999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63.7</v>
      </c>
      <c r="D27" s="79" t="e">
        <f t="shared" si="0"/>
        <v>#DIV/0!</v>
      </c>
      <c r="E27" s="10"/>
      <c r="F27" s="3">
        <v>63.7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95102.80000000002</v>
      </c>
      <c r="C29" s="102">
        <f>C20+C9</f>
        <v>93668</v>
      </c>
      <c r="D29" s="103">
        <f>C29/B29</f>
        <v>0.9849131676459577</v>
      </c>
      <c r="E29" s="104">
        <f>SUM(E20+E9)</f>
        <v>63121.4</v>
      </c>
      <c r="F29" s="104">
        <f>SUM(F20+F9)</f>
        <v>55803.6</v>
      </c>
      <c r="G29" s="103">
        <f t="shared" si="1"/>
        <v>0.8840678438691156</v>
      </c>
      <c r="H29" s="104">
        <f>SUM(H20+H9)</f>
        <v>18551.4</v>
      </c>
      <c r="I29" s="104">
        <f>SUM(I20+I9)</f>
        <v>18845.2</v>
      </c>
      <c r="J29" s="103">
        <f>I29/H29</f>
        <v>1.0158370796813179</v>
      </c>
      <c r="K29" s="104">
        <f>SUM(K20+K9)</f>
        <v>2535.5</v>
      </c>
      <c r="L29" s="104">
        <f>SUM(L20+L9)</f>
        <v>4390.6</v>
      </c>
      <c r="M29" s="103">
        <f>L29/K29</f>
        <v>1.7316505620193257</v>
      </c>
      <c r="N29" s="104">
        <f>SUM(N20+N9)</f>
        <v>2108.4</v>
      </c>
      <c r="O29" s="104">
        <f>SUM(O20+O9)</f>
        <v>2535</v>
      </c>
      <c r="P29" s="103">
        <f>O29/N29</f>
        <v>1.2023335230506544</v>
      </c>
      <c r="Q29" s="104">
        <f>SUM(Q20+Q9)</f>
        <v>1942</v>
      </c>
      <c r="R29" s="104">
        <f>SUM(R20+R9)</f>
        <v>1599.7</v>
      </c>
      <c r="S29" s="103">
        <f>R29/Q29</f>
        <v>0.8237384140061792</v>
      </c>
      <c r="T29" s="104">
        <f>SUM(T20+T9)</f>
        <v>2086.6</v>
      </c>
      <c r="U29" s="110">
        <f>SUM(U20+U9)</f>
        <v>6274</v>
      </c>
      <c r="V29" s="103">
        <f>U29/T29</f>
        <v>3.006805329243746</v>
      </c>
      <c r="W29" s="104">
        <f>SUM(W20+W9)</f>
        <v>2843.9</v>
      </c>
      <c r="X29" s="104">
        <f>SUM(X20+X9)</f>
        <v>2176</v>
      </c>
      <c r="Y29" s="103">
        <f>X29/W29</f>
        <v>0.7651464538134252</v>
      </c>
      <c r="Z29" s="104">
        <f>SUM(Z20+Z9)</f>
        <v>1913.6</v>
      </c>
      <c r="AA29" s="104">
        <f>SUM(AA20+AA9)</f>
        <v>2043.9</v>
      </c>
      <c r="AB29" s="105">
        <f>AA29/Z29</f>
        <v>1.0680915551839465</v>
      </c>
    </row>
    <row r="34" ht="12.75">
      <c r="C34" t="s">
        <v>45</v>
      </c>
    </row>
    <row r="40" ht="12.75">
      <c r="E40" s="5"/>
    </row>
  </sheetData>
  <sheetProtection/>
  <mergeCells count="15"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16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1" t="s">
        <v>16</v>
      </c>
      <c r="E1" s="111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1" t="s">
        <v>4</v>
      </c>
      <c r="B3" s="111"/>
      <c r="C3" s="111"/>
      <c r="D3" s="111"/>
      <c r="E3" s="111"/>
    </row>
    <row r="4" spans="1:6" ht="39.75" customHeight="1">
      <c r="A4" s="111" t="s">
        <v>35</v>
      </c>
      <c r="B4" s="111"/>
      <c r="C4" s="111"/>
      <c r="D4" s="111"/>
      <c r="E4" s="111"/>
      <c r="F4" s="2"/>
    </row>
    <row r="5" spans="1:5" ht="17.25" customHeight="1">
      <c r="A5" s="111" t="s">
        <v>49</v>
      </c>
      <c r="B5" s="111"/>
      <c r="C5" s="111"/>
      <c r="D5" s="111"/>
      <c r="E5" s="111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2" t="s">
        <v>3</v>
      </c>
      <c r="E7" s="112"/>
    </row>
    <row r="8" spans="1:5" ht="85.5" customHeight="1" thickBot="1">
      <c r="A8" s="29" t="s">
        <v>0</v>
      </c>
      <c r="B8" s="30" t="s">
        <v>50</v>
      </c>
      <c r="C8" s="30" t="s">
        <v>48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72467.4</v>
      </c>
      <c r="C9" s="46">
        <f>SUM(C10:C19)</f>
        <v>69727.90000000001</v>
      </c>
      <c r="D9" s="46">
        <f>C9-B9</f>
        <v>-2739.4999999999854</v>
      </c>
      <c r="E9" s="47">
        <f aca="true" t="shared" si="0" ref="E9:E29">C9/B9*100</f>
        <v>96.219679469665</v>
      </c>
    </row>
    <row r="10" spans="1:5" ht="17.25" customHeight="1">
      <c r="A10" s="48" t="s">
        <v>6</v>
      </c>
      <c r="B10" s="35">
        <v>30540.3</v>
      </c>
      <c r="C10" s="35">
        <v>26869.8</v>
      </c>
      <c r="D10" s="35">
        <f aca="true" t="shared" si="1" ref="D10:D27">C10-B10</f>
        <v>-3670.5</v>
      </c>
      <c r="E10" s="33">
        <f t="shared" si="0"/>
        <v>87.98145401322188</v>
      </c>
    </row>
    <row r="11" spans="1:5" ht="17.25" customHeight="1">
      <c r="A11" s="36" t="s">
        <v>39</v>
      </c>
      <c r="B11" s="32">
        <v>14594.4</v>
      </c>
      <c r="C11" s="32">
        <v>17041</v>
      </c>
      <c r="D11" s="32">
        <f t="shared" si="1"/>
        <v>2446.6000000000004</v>
      </c>
      <c r="E11" s="33">
        <f t="shared" si="0"/>
        <v>116.7639642602642</v>
      </c>
    </row>
    <row r="12" spans="1:5" ht="33" customHeight="1">
      <c r="A12" s="49" t="s">
        <v>43</v>
      </c>
      <c r="B12" s="32">
        <v>11997.7</v>
      </c>
      <c r="C12" s="32">
        <v>10800.7</v>
      </c>
      <c r="D12" s="32">
        <f t="shared" si="1"/>
        <v>-1197</v>
      </c>
      <c r="E12" s="33">
        <f t="shared" si="0"/>
        <v>90.02308775848704</v>
      </c>
    </row>
    <row r="13" spans="1:5" ht="38.25" customHeight="1">
      <c r="A13" s="49" t="s">
        <v>7</v>
      </c>
      <c r="B13" s="32">
        <v>90</v>
      </c>
      <c r="C13" s="32">
        <v>97.9</v>
      </c>
      <c r="D13" s="32">
        <f t="shared" si="1"/>
        <v>7.900000000000006</v>
      </c>
      <c r="E13" s="33">
        <f t="shared" si="0"/>
        <v>108.77777777777777</v>
      </c>
    </row>
    <row r="14" spans="1:5" ht="36.75" customHeight="1">
      <c r="A14" s="49" t="s">
        <v>40</v>
      </c>
      <c r="B14" s="32">
        <v>1100</v>
      </c>
      <c r="C14" s="32">
        <v>1060</v>
      </c>
      <c r="D14" s="32">
        <f>C14-B14</f>
        <v>-40</v>
      </c>
      <c r="E14" s="33">
        <f t="shared" si="0"/>
        <v>96.36363636363636</v>
      </c>
    </row>
    <row r="15" spans="1:5" ht="23.25" customHeight="1">
      <c r="A15" s="49" t="s">
        <v>11</v>
      </c>
      <c r="B15" s="32">
        <v>3465</v>
      </c>
      <c r="C15" s="32">
        <v>3623.6</v>
      </c>
      <c r="D15" s="32">
        <f>C15-B15</f>
        <v>158.5999999999999</v>
      </c>
      <c r="E15" s="33">
        <f>C15/B15*100</f>
        <v>104.57720057720057</v>
      </c>
    </row>
    <row r="16" spans="1:5" ht="17.25" customHeight="1">
      <c r="A16" s="36" t="s">
        <v>9</v>
      </c>
      <c r="B16" s="32">
        <v>985</v>
      </c>
      <c r="C16" s="32">
        <v>973.6</v>
      </c>
      <c r="D16" s="32">
        <f t="shared" si="1"/>
        <v>-11.399999999999977</v>
      </c>
      <c r="E16" s="33">
        <f t="shared" si="0"/>
        <v>98.84263959390863</v>
      </c>
    </row>
    <row r="17" spans="1:5" ht="17.25" customHeight="1">
      <c r="A17" s="36" t="s">
        <v>42</v>
      </c>
      <c r="B17" s="32">
        <v>8500</v>
      </c>
      <c r="C17" s="32">
        <v>8061</v>
      </c>
      <c r="D17" s="32">
        <f t="shared" si="1"/>
        <v>-439</v>
      </c>
      <c r="E17" s="33">
        <f t="shared" si="0"/>
        <v>94.83529411764707</v>
      </c>
    </row>
    <row r="18" spans="1:5" ht="17.25" customHeight="1">
      <c r="A18" s="49" t="s">
        <v>8</v>
      </c>
      <c r="B18" s="32">
        <v>1195</v>
      </c>
      <c r="C18" s="38">
        <v>1200.3</v>
      </c>
      <c r="D18" s="32">
        <f t="shared" si="1"/>
        <v>5.2999999999999545</v>
      </c>
      <c r="E18" s="33">
        <f t="shared" si="0"/>
        <v>100.44351464435147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22635.4</v>
      </c>
      <c r="C20" s="52">
        <f>SUM(C21:C27)</f>
        <v>23940.100000000002</v>
      </c>
      <c r="D20" s="46">
        <f t="shared" si="1"/>
        <v>1304.7000000000007</v>
      </c>
      <c r="E20" s="47">
        <f t="shared" si="0"/>
        <v>105.76398031402141</v>
      </c>
    </row>
    <row r="21" spans="1:5" ht="54" customHeight="1">
      <c r="A21" s="53" t="s">
        <v>20</v>
      </c>
      <c r="B21" s="35">
        <v>4384.4</v>
      </c>
      <c r="C21" s="35">
        <v>3680.6</v>
      </c>
      <c r="D21" s="40">
        <f t="shared" si="1"/>
        <v>-703.7999999999997</v>
      </c>
      <c r="E21" s="54">
        <f t="shared" si="0"/>
        <v>83.94763251528146</v>
      </c>
    </row>
    <row r="22" spans="1:5" ht="34.5" customHeight="1">
      <c r="A22" s="49" t="s">
        <v>12</v>
      </c>
      <c r="B22" s="32">
        <v>115</v>
      </c>
      <c r="C22" s="32">
        <v>101.2</v>
      </c>
      <c r="D22" s="32">
        <f t="shared" si="1"/>
        <v>-13.799999999999997</v>
      </c>
      <c r="E22" s="33">
        <f t="shared" si="0"/>
        <v>88</v>
      </c>
    </row>
    <row r="23" spans="1:5" ht="36.75" customHeight="1">
      <c r="A23" s="49" t="s">
        <v>21</v>
      </c>
      <c r="B23" s="32">
        <v>1076</v>
      </c>
      <c r="C23" s="32">
        <v>882.4</v>
      </c>
      <c r="D23" s="32">
        <f t="shared" si="1"/>
        <v>-193.60000000000002</v>
      </c>
      <c r="E23" s="33">
        <f t="shared" si="0"/>
        <v>82.00743494423791</v>
      </c>
    </row>
    <row r="24" spans="1:5" ht="36" customHeight="1">
      <c r="A24" s="49" t="s">
        <v>22</v>
      </c>
      <c r="B24" s="32">
        <v>16810</v>
      </c>
      <c r="C24" s="38">
        <v>18913</v>
      </c>
      <c r="D24" s="32">
        <f t="shared" si="1"/>
        <v>2103</v>
      </c>
      <c r="E24" s="33">
        <f t="shared" si="0"/>
        <v>112.51041046995836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250</v>
      </c>
      <c r="C26" s="32">
        <v>299.2</v>
      </c>
      <c r="D26" s="32">
        <f t="shared" si="1"/>
        <v>49.19999999999999</v>
      </c>
      <c r="E26" s="33">
        <f t="shared" si="0"/>
        <v>119.67999999999999</v>
      </c>
    </row>
    <row r="27" spans="1:5" ht="18" customHeight="1">
      <c r="A27" s="49" t="s">
        <v>25</v>
      </c>
      <c r="B27" s="32"/>
      <c r="C27" s="38">
        <v>63.7</v>
      </c>
      <c r="D27" s="32">
        <f t="shared" si="1"/>
        <v>63.7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107">
        <f>SUM(B20+B9)</f>
        <v>95102.79999999999</v>
      </c>
      <c r="C29" s="109">
        <f>SUM(C20+C9)</f>
        <v>93668.00000000001</v>
      </c>
      <c r="D29" s="109">
        <f>C29-B29</f>
        <v>-1434.7999999999738</v>
      </c>
      <c r="E29" s="108">
        <f t="shared" si="0"/>
        <v>98.49131676459581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2022-11-01T10:23:57Z</cp:lastPrinted>
  <dcterms:created xsi:type="dcterms:W3CDTF">1996-10-08T23:32:33Z</dcterms:created>
  <dcterms:modified xsi:type="dcterms:W3CDTF">2022-12-01T07:21:32Z</dcterms:modified>
  <cp:category/>
  <cp:version/>
  <cp:contentType/>
  <cp:contentStatus/>
</cp:coreProperties>
</file>