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.3" sheetId="1" r:id="rId1"/>
    <sheet name="прил1" sheetId="2" r:id="rId2"/>
    <sheet name="прил 2" sheetId="3" r:id="rId3"/>
  </sheets>
  <definedNames/>
  <calcPr fullCalcOnLoad="1"/>
</workbook>
</file>

<file path=xl/sharedStrings.xml><?xml version="1.0" encoding="utf-8"?>
<sst xmlns="http://schemas.openxmlformats.org/spreadsheetml/2006/main" count="125" uniqueCount="54">
  <si>
    <t>Наименование доходных источников</t>
  </si>
  <si>
    <t>% выполнения</t>
  </si>
  <si>
    <t>в том числе:</t>
  </si>
  <si>
    <t>тыс. руб.</t>
  </si>
  <si>
    <t>Справка</t>
  </si>
  <si>
    <t>2. Доходы от предпринимательской и иной приносящей доход деятельности                         (код 000 3 00 00000 00 0000 000)</t>
  </si>
  <si>
    <t xml:space="preserve"> - налог на доходы физических лиц</t>
  </si>
  <si>
    <t xml:space="preserve"> - единый налог на вмененный доход для отдельных видов деятельности</t>
  </si>
  <si>
    <t xml:space="preserve"> - госпошлина</t>
  </si>
  <si>
    <t xml:space="preserve"> - налог на имущ-во физических лиц</t>
  </si>
  <si>
    <t>отклоне-            ние +,-</t>
  </si>
  <si>
    <t xml:space="preserve"> - единый сельхозналог</t>
  </si>
  <si>
    <t xml:space="preserve"> - плата за негативное воздействие на окружающую среду</t>
  </si>
  <si>
    <t>- отмененные налоги</t>
  </si>
  <si>
    <t>Консолидированный бюджет, всего</t>
  </si>
  <si>
    <t>Муниципальный район</t>
  </si>
  <si>
    <t>Приложение №2</t>
  </si>
  <si>
    <t>Налоговые доходы</t>
  </si>
  <si>
    <t>Неналоговые доходы</t>
  </si>
  <si>
    <t xml:space="preserve"> - земельный налог ( к. 106 06000 00 0000 110)</t>
  </si>
  <si>
    <t xml:space="preserve"> - доходы от использования имущества, находящегося в государственной и муниципальной собственности</t>
  </si>
  <si>
    <t xml:space="preserve"> - доходы от оказания платных услуг и компенсации затрат государства</t>
  </si>
  <si>
    <t xml:space="preserve"> - доходы от продажи материальных и нематериальных активов</t>
  </si>
  <si>
    <t xml:space="preserve"> - административные платежи и сборы</t>
  </si>
  <si>
    <t xml:space="preserve"> - штрафы, санкции, возмещение ущерба</t>
  </si>
  <si>
    <t xml:space="preserve"> - прочие неналоговые доходы</t>
  </si>
  <si>
    <t>Приложение № 3</t>
  </si>
  <si>
    <t>темп роста,%</t>
  </si>
  <si>
    <t>Сурское городское поселение</t>
  </si>
  <si>
    <t>Астрадамовское сельское поселение</t>
  </si>
  <si>
    <t>Лавинское сельское поселение</t>
  </si>
  <si>
    <t>Никитинское сельское поселение</t>
  </si>
  <si>
    <t>Сарское сельское поселение</t>
  </si>
  <si>
    <t>Хмелёвское сельское поселение</t>
  </si>
  <si>
    <t>Чеботаевское сельское поселение</t>
  </si>
  <si>
    <t xml:space="preserve">о выполнении плана поступления доходов в консолидированный бюджет муниципального образования "Сурский район" </t>
  </si>
  <si>
    <t xml:space="preserve">о  поступлении  налогов и доходов в консолидированный бюджет муниципального образования "Сурский район" </t>
  </si>
  <si>
    <t>отклоне-            ние          "+",  "-"</t>
  </si>
  <si>
    <t xml:space="preserve"> -  налог, взимаемый в связи с применением патентной системы налогооблажения</t>
  </si>
  <si>
    <t xml:space="preserve"> - акцизы на нефтепродукты</t>
  </si>
  <si>
    <t xml:space="preserve"> - налог, взимаемый в связи с применением патентной системы налогообложения</t>
  </si>
  <si>
    <t>Всего  доходов</t>
  </si>
  <si>
    <t xml:space="preserve"> - земельный налог </t>
  </si>
  <si>
    <t>налог, взимаемый в связи с применением упрощённой системы налогообложения</t>
  </si>
  <si>
    <t xml:space="preserve"> -  единый сельхозналог</t>
  </si>
  <si>
    <t xml:space="preserve"> </t>
  </si>
  <si>
    <t>за  январь - октябрь  2021 - 2022 года</t>
  </si>
  <si>
    <t>факт за январь -октябрь  2021 года</t>
  </si>
  <si>
    <t>факт за январь - октябрь  2022 года</t>
  </si>
  <si>
    <t>за январь - октябрь  2022 года</t>
  </si>
  <si>
    <t xml:space="preserve"> план на январь - октябрь  2022 года</t>
  </si>
  <si>
    <t>за  январь - октябрь  2022 года</t>
  </si>
  <si>
    <t xml:space="preserve"> план на январь-октябрь  2022 года</t>
  </si>
  <si>
    <t>факт за январь-октябрь  2022 года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</si>
</sst>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%"/>
  </numFmts>
  <fonts count="42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center" wrapText="1"/>
    </xf>
    <xf numFmtId="188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188" fontId="1" fillId="0" borderId="10" xfId="0" applyNumberFormat="1" applyFont="1" applyBorder="1" applyAlignment="1">
      <alignment horizontal="center"/>
    </xf>
    <xf numFmtId="188" fontId="1" fillId="0" borderId="12" xfId="0" applyNumberFormat="1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188" fontId="1" fillId="0" borderId="11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0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/>
    </xf>
    <xf numFmtId="188" fontId="1" fillId="0" borderId="14" xfId="0" applyNumberFormat="1" applyFont="1" applyBorder="1" applyAlignment="1">
      <alignment/>
    </xf>
    <xf numFmtId="0" fontId="1" fillId="0" borderId="14" xfId="0" applyFont="1" applyFill="1" applyBorder="1" applyAlignment="1">
      <alignment/>
    </xf>
    <xf numFmtId="0" fontId="3" fillId="0" borderId="15" xfId="0" applyFont="1" applyBorder="1" applyAlignment="1">
      <alignment wrapText="1"/>
    </xf>
    <xf numFmtId="0" fontId="2" fillId="0" borderId="16" xfId="0" applyFont="1" applyBorder="1" applyAlignment="1">
      <alignment horizontal="left"/>
    </xf>
    <xf numFmtId="0" fontId="2" fillId="0" borderId="16" xfId="0" applyFont="1" applyBorder="1" applyAlignment="1">
      <alignment horizontal="left" wrapText="1"/>
    </xf>
    <xf numFmtId="49" fontId="2" fillId="0" borderId="16" xfId="0" applyNumberFormat="1" applyFont="1" applyBorder="1" applyAlignment="1">
      <alignment horizontal="left" wrapText="1"/>
    </xf>
    <xf numFmtId="49" fontId="3" fillId="0" borderId="16" xfId="0" applyNumberFormat="1" applyFont="1" applyBorder="1" applyAlignment="1">
      <alignment horizontal="left" wrapText="1"/>
    </xf>
    <xf numFmtId="0" fontId="2" fillId="0" borderId="17" xfId="0" applyFont="1" applyBorder="1" applyAlignment="1">
      <alignment horizontal="left"/>
    </xf>
    <xf numFmtId="188" fontId="4" fillId="0" borderId="12" xfId="0" applyNumberFormat="1" applyFont="1" applyBorder="1" applyAlignment="1">
      <alignment horizontal="center"/>
    </xf>
    <xf numFmtId="188" fontId="4" fillId="0" borderId="11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6" fillId="0" borderId="1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188" fontId="6" fillId="0" borderId="11" xfId="0" applyNumberFormat="1" applyFont="1" applyBorder="1" applyAlignment="1">
      <alignment horizontal="center"/>
    </xf>
    <xf numFmtId="188" fontId="6" fillId="0" borderId="20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188" fontId="6" fillId="0" borderId="21" xfId="0" applyNumberFormat="1" applyFont="1" applyBorder="1" applyAlignment="1">
      <alignment horizontal="center"/>
    </xf>
    <xf numFmtId="0" fontId="6" fillId="0" borderId="22" xfId="0" applyFont="1" applyBorder="1" applyAlignment="1">
      <alignment horizontal="left"/>
    </xf>
    <xf numFmtId="0" fontId="6" fillId="0" borderId="10" xfId="0" applyFont="1" applyBorder="1" applyAlignment="1">
      <alignment horizontal="left" wrapText="1"/>
    </xf>
    <xf numFmtId="0" fontId="6" fillId="0" borderId="11" xfId="0" applyFont="1" applyBorder="1" applyAlignment="1">
      <alignment horizontal="center"/>
    </xf>
    <xf numFmtId="188" fontId="6" fillId="0" borderId="23" xfId="0" applyNumberFormat="1" applyFont="1" applyBorder="1" applyAlignment="1">
      <alignment horizontal="center"/>
    </xf>
    <xf numFmtId="188" fontId="6" fillId="0" borderId="24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188" fontId="6" fillId="0" borderId="25" xfId="0" applyNumberFormat="1" applyFont="1" applyBorder="1" applyAlignment="1">
      <alignment horizontal="center"/>
    </xf>
    <xf numFmtId="188" fontId="6" fillId="0" borderId="14" xfId="0" applyNumberFormat="1" applyFont="1" applyBorder="1" applyAlignment="1">
      <alignment horizontal="center"/>
    </xf>
    <xf numFmtId="0" fontId="7" fillId="0" borderId="26" xfId="0" applyFont="1" applyBorder="1" applyAlignment="1">
      <alignment horizontal="left"/>
    </xf>
    <xf numFmtId="188" fontId="6" fillId="0" borderId="13" xfId="0" applyNumberFormat="1" applyFont="1" applyBorder="1" applyAlignment="1">
      <alignment horizontal="center"/>
    </xf>
    <xf numFmtId="188" fontId="6" fillId="0" borderId="19" xfId="0" applyNumberFormat="1" applyFont="1" applyBorder="1" applyAlignment="1">
      <alignment horizontal="center"/>
    </xf>
    <xf numFmtId="0" fontId="6" fillId="0" borderId="27" xfId="0" applyFont="1" applyBorder="1" applyAlignment="1">
      <alignment horizontal="left"/>
    </xf>
    <xf numFmtId="0" fontId="6" fillId="0" borderId="22" xfId="0" applyFont="1" applyBorder="1" applyAlignment="1">
      <alignment horizontal="left" wrapText="1"/>
    </xf>
    <xf numFmtId="49" fontId="6" fillId="0" borderId="28" xfId="0" applyNumberFormat="1" applyFont="1" applyBorder="1" applyAlignment="1">
      <alignment horizontal="left" wrapText="1"/>
    </xf>
    <xf numFmtId="49" fontId="7" fillId="0" borderId="26" xfId="0" applyNumberFormat="1" applyFont="1" applyBorder="1" applyAlignment="1">
      <alignment horizontal="left" wrapText="1"/>
    </xf>
    <xf numFmtId="188" fontId="6" fillId="0" borderId="29" xfId="0" applyNumberFormat="1" applyFont="1" applyBorder="1" applyAlignment="1">
      <alignment horizontal="center"/>
    </xf>
    <xf numFmtId="0" fontId="6" fillId="0" borderId="27" xfId="0" applyFont="1" applyBorder="1" applyAlignment="1">
      <alignment horizontal="left" wrapText="1"/>
    </xf>
    <xf numFmtId="188" fontId="6" fillId="0" borderId="30" xfId="0" applyNumberFormat="1" applyFont="1" applyBorder="1" applyAlignment="1">
      <alignment horizontal="center"/>
    </xf>
    <xf numFmtId="0" fontId="6" fillId="0" borderId="28" xfId="0" applyFont="1" applyBorder="1" applyAlignment="1">
      <alignment horizontal="left"/>
    </xf>
    <xf numFmtId="0" fontId="6" fillId="0" borderId="31" xfId="0" applyFont="1" applyBorder="1" applyAlignment="1">
      <alignment horizontal="center"/>
    </xf>
    <xf numFmtId="188" fontId="6" fillId="0" borderId="32" xfId="0" applyNumberFormat="1" applyFont="1" applyBorder="1" applyAlignment="1">
      <alignment horizontal="center"/>
    </xf>
    <xf numFmtId="0" fontId="6" fillId="0" borderId="33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49" fontId="6" fillId="0" borderId="31" xfId="0" applyNumberFormat="1" applyFont="1" applyBorder="1" applyAlignment="1">
      <alignment horizontal="left" wrapText="1"/>
    </xf>
    <xf numFmtId="188" fontId="6" fillId="0" borderId="34" xfId="0" applyNumberFormat="1" applyFont="1" applyBorder="1" applyAlignment="1">
      <alignment horizontal="center"/>
    </xf>
    <xf numFmtId="0" fontId="6" fillId="0" borderId="33" xfId="0" applyFont="1" applyBorder="1" applyAlignment="1">
      <alignment horizontal="left" wrapText="1"/>
    </xf>
    <xf numFmtId="49" fontId="7" fillId="0" borderId="18" xfId="0" applyNumberFormat="1" applyFont="1" applyBorder="1" applyAlignment="1">
      <alignment horizontal="left" wrapText="1"/>
    </xf>
    <xf numFmtId="0" fontId="6" fillId="0" borderId="35" xfId="0" applyFont="1" applyBorder="1" applyAlignment="1">
      <alignment/>
    </xf>
    <xf numFmtId="0" fontId="7" fillId="0" borderId="18" xfId="0" applyFont="1" applyBorder="1" applyAlignment="1">
      <alignment/>
    </xf>
    <xf numFmtId="188" fontId="6" fillId="0" borderId="35" xfId="0" applyNumberFormat="1" applyFont="1" applyBorder="1" applyAlignment="1">
      <alignment horizontal="center"/>
    </xf>
    <xf numFmtId="0" fontId="3" fillId="0" borderId="36" xfId="0" applyFont="1" applyBorder="1" applyAlignment="1">
      <alignment horizontal="left"/>
    </xf>
    <xf numFmtId="188" fontId="4" fillId="0" borderId="37" xfId="0" applyNumberFormat="1" applyFont="1" applyBorder="1" applyAlignment="1">
      <alignment horizontal="center"/>
    </xf>
    <xf numFmtId="188" fontId="4" fillId="0" borderId="21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 vertical="center" wrapText="1"/>
    </xf>
    <xf numFmtId="189" fontId="4" fillId="0" borderId="38" xfId="0" applyNumberFormat="1" applyFont="1" applyBorder="1" applyAlignment="1">
      <alignment horizontal="center"/>
    </xf>
    <xf numFmtId="189" fontId="1" fillId="0" borderId="39" xfId="0" applyNumberFormat="1" applyFont="1" applyBorder="1" applyAlignment="1">
      <alignment horizontal="center"/>
    </xf>
    <xf numFmtId="189" fontId="4" fillId="0" borderId="39" xfId="0" applyNumberFormat="1" applyFont="1" applyBorder="1" applyAlignment="1">
      <alignment horizontal="center"/>
    </xf>
    <xf numFmtId="189" fontId="1" fillId="0" borderId="40" xfId="0" applyNumberFormat="1" applyFont="1" applyBorder="1" applyAlignment="1">
      <alignment horizontal="center"/>
    </xf>
    <xf numFmtId="188" fontId="4" fillId="0" borderId="41" xfId="0" applyNumberFormat="1" applyFont="1" applyBorder="1" applyAlignment="1">
      <alignment horizontal="center"/>
    </xf>
    <xf numFmtId="188" fontId="4" fillId="0" borderId="24" xfId="0" applyNumberFormat="1" applyFont="1" applyBorder="1" applyAlignment="1">
      <alignment horizontal="center"/>
    </xf>
    <xf numFmtId="189" fontId="4" fillId="0" borderId="30" xfId="0" applyNumberFormat="1" applyFont="1" applyBorder="1" applyAlignment="1">
      <alignment horizontal="center"/>
    </xf>
    <xf numFmtId="188" fontId="1" fillId="0" borderId="10" xfId="0" applyNumberFormat="1" applyFont="1" applyFill="1" applyBorder="1" applyAlignment="1">
      <alignment horizontal="center"/>
    </xf>
    <xf numFmtId="189" fontId="1" fillId="0" borderId="42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89" fontId="4" fillId="0" borderId="42" xfId="0" applyNumberFormat="1" applyFont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43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189" fontId="1" fillId="0" borderId="44" xfId="0" applyNumberFormat="1" applyFont="1" applyBorder="1" applyAlignment="1">
      <alignment horizontal="center"/>
    </xf>
    <xf numFmtId="189" fontId="1" fillId="0" borderId="39" xfId="0" applyNumberFormat="1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188" fontId="1" fillId="0" borderId="12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10" xfId="0" applyFont="1" applyBorder="1" applyAlignment="1">
      <alignment horizontal="distributed" wrapText="1"/>
    </xf>
    <xf numFmtId="0" fontId="1" fillId="0" borderId="43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4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45" xfId="0" applyFont="1" applyBorder="1" applyAlignment="1">
      <alignment/>
    </xf>
    <xf numFmtId="0" fontId="1" fillId="0" borderId="23" xfId="0" applyFont="1" applyBorder="1" applyAlignment="1">
      <alignment horizontal="center"/>
    </xf>
    <xf numFmtId="188" fontId="4" fillId="0" borderId="29" xfId="0" applyNumberFormat="1" applyFont="1" applyBorder="1" applyAlignment="1">
      <alignment horizontal="center"/>
    </xf>
    <xf numFmtId="189" fontId="4" fillId="0" borderId="19" xfId="0" applyNumberFormat="1" applyFont="1" applyBorder="1" applyAlignment="1">
      <alignment horizontal="center"/>
    </xf>
    <xf numFmtId="188" fontId="4" fillId="0" borderId="18" xfId="0" applyNumberFormat="1" applyFont="1" applyBorder="1" applyAlignment="1">
      <alignment horizontal="center"/>
    </xf>
    <xf numFmtId="189" fontId="4" fillId="0" borderId="19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wrapText="1"/>
    </xf>
    <xf numFmtId="188" fontId="7" fillId="0" borderId="13" xfId="0" applyNumberFormat="1" applyFont="1" applyBorder="1" applyAlignment="1">
      <alignment horizontal="center"/>
    </xf>
    <xf numFmtId="188" fontId="7" fillId="0" borderId="19" xfId="0" applyNumberFormat="1" applyFont="1" applyBorder="1" applyAlignment="1">
      <alignment horizontal="center"/>
    </xf>
    <xf numFmtId="188" fontId="7" fillId="0" borderId="29" xfId="0" applyNumberFormat="1" applyFont="1" applyBorder="1" applyAlignment="1">
      <alignment horizontal="center"/>
    </xf>
    <xf numFmtId="188" fontId="4" fillId="0" borderId="18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51" xfId="0" applyFont="1" applyFill="1" applyBorder="1" applyAlignment="1">
      <alignment horizontal="center"/>
    </xf>
    <xf numFmtId="0" fontId="0" fillId="0" borderId="52" xfId="0" applyFont="1" applyFill="1" applyBorder="1" applyAlignment="1">
      <alignment horizontal="center"/>
    </xf>
    <xf numFmtId="0" fontId="0" fillId="0" borderId="46" xfId="0" applyFont="1" applyBorder="1" applyAlignment="1">
      <alignment horizontal="center" wrapText="1"/>
    </xf>
    <xf numFmtId="0" fontId="0" fillId="0" borderId="47" xfId="0" applyFont="1" applyBorder="1" applyAlignment="1">
      <alignment horizontal="center" wrapText="1"/>
    </xf>
    <xf numFmtId="0" fontId="0" fillId="0" borderId="48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zoomScale="80" zoomScaleNormal="80" zoomScalePageLayoutView="0" workbookViewId="0" topLeftCell="A15">
      <selection activeCell="C21" sqref="C21:C27"/>
    </sheetView>
  </sheetViews>
  <sheetFormatPr defaultColWidth="9.140625" defaultRowHeight="12.75"/>
  <cols>
    <col min="1" max="1" width="51.8515625" style="0" customWidth="1"/>
    <col min="2" max="3" width="14.421875" style="0" customWidth="1"/>
    <col min="4" max="4" width="12.140625" style="0" customWidth="1"/>
    <col min="5" max="5" width="13.28125" style="0" customWidth="1"/>
  </cols>
  <sheetData>
    <row r="1" spans="1:5" ht="17.25" customHeight="1">
      <c r="A1" s="26"/>
      <c r="B1" s="26"/>
      <c r="C1" s="26"/>
      <c r="D1" s="111" t="s">
        <v>26</v>
      </c>
      <c r="E1" s="111"/>
    </row>
    <row r="2" spans="1:5" ht="15.75" customHeight="1">
      <c r="A2" s="26"/>
      <c r="B2" s="26"/>
      <c r="C2" s="26"/>
      <c r="D2" s="26"/>
      <c r="E2" s="26"/>
    </row>
    <row r="3" spans="1:5" ht="17.25" customHeight="1">
      <c r="A3" s="111" t="s">
        <v>4</v>
      </c>
      <c r="B3" s="111"/>
      <c r="C3" s="111"/>
      <c r="D3" s="111"/>
      <c r="E3" s="111"/>
    </row>
    <row r="4" spans="1:6" ht="39.75" customHeight="1">
      <c r="A4" s="111" t="s">
        <v>36</v>
      </c>
      <c r="B4" s="111"/>
      <c r="C4" s="111"/>
      <c r="D4" s="111"/>
      <c r="E4" s="111"/>
      <c r="F4" s="2"/>
    </row>
    <row r="5" spans="1:5" ht="17.25" customHeight="1">
      <c r="A5" s="111" t="s">
        <v>46</v>
      </c>
      <c r="B5" s="111"/>
      <c r="C5" s="111"/>
      <c r="D5" s="111"/>
      <c r="E5" s="111"/>
    </row>
    <row r="6" spans="1:5" ht="15.75" customHeight="1">
      <c r="A6" s="27"/>
      <c r="B6" s="27"/>
      <c r="C6" s="27"/>
      <c r="D6" s="27"/>
      <c r="E6" s="27"/>
    </row>
    <row r="7" spans="1:5" ht="15.75" customHeight="1" thickBot="1">
      <c r="A7" s="28"/>
      <c r="B7" s="28"/>
      <c r="C7" s="28"/>
      <c r="D7" s="112" t="s">
        <v>3</v>
      </c>
      <c r="E7" s="112"/>
    </row>
    <row r="8" spans="1:5" ht="85.5" customHeight="1" thickBot="1">
      <c r="A8" s="29" t="s">
        <v>0</v>
      </c>
      <c r="B8" s="30" t="s">
        <v>47</v>
      </c>
      <c r="C8" s="30" t="s">
        <v>48</v>
      </c>
      <c r="D8" s="30" t="s">
        <v>37</v>
      </c>
      <c r="E8" s="31" t="s">
        <v>27</v>
      </c>
    </row>
    <row r="9" spans="1:5" ht="17.25" customHeight="1" thickBot="1">
      <c r="A9" s="59" t="s">
        <v>17</v>
      </c>
      <c r="B9" s="46">
        <f>SUM(B10:B19)</f>
        <v>60926.80000000001</v>
      </c>
      <c r="C9" s="46">
        <f>SUM(C10:C19)</f>
        <v>63090.899999999994</v>
      </c>
      <c r="D9" s="46">
        <f>C9-B9</f>
        <v>2164.099999999984</v>
      </c>
      <c r="E9" s="47">
        <f aca="true" t="shared" si="0" ref="E9:E31">C9/B9*100</f>
        <v>103.55196727876728</v>
      </c>
    </row>
    <row r="10" spans="1:5" ht="17.25" customHeight="1">
      <c r="A10" s="58" t="s">
        <v>6</v>
      </c>
      <c r="B10" s="35">
        <v>24928.8</v>
      </c>
      <c r="C10" s="35">
        <v>24340.3</v>
      </c>
      <c r="D10" s="35">
        <f aca="true" t="shared" si="1" ref="D10:D27">C10-B10</f>
        <v>-588.5</v>
      </c>
      <c r="E10" s="33">
        <f t="shared" si="0"/>
        <v>97.63927665992748</v>
      </c>
    </row>
    <row r="11" spans="1:5" ht="17.25" customHeight="1">
      <c r="A11" s="34" t="s">
        <v>39</v>
      </c>
      <c r="B11" s="32">
        <v>12241.5</v>
      </c>
      <c r="C11" s="32">
        <v>15509.8</v>
      </c>
      <c r="D11" s="32">
        <f t="shared" si="1"/>
        <v>3268.2999999999993</v>
      </c>
      <c r="E11" s="33">
        <f t="shared" si="0"/>
        <v>126.69852550749499</v>
      </c>
    </row>
    <row r="12" spans="1:5" ht="34.5" customHeight="1">
      <c r="A12" s="49" t="s">
        <v>43</v>
      </c>
      <c r="B12" s="32">
        <v>9048.9</v>
      </c>
      <c r="C12" s="32">
        <v>10642.9</v>
      </c>
      <c r="D12" s="32">
        <f t="shared" si="1"/>
        <v>1594</v>
      </c>
      <c r="E12" s="33">
        <f t="shared" si="0"/>
        <v>117.61540076694405</v>
      </c>
    </row>
    <row r="13" spans="1:5" ht="39" customHeight="1">
      <c r="A13" s="37" t="s">
        <v>7</v>
      </c>
      <c r="B13" s="32">
        <v>725.8</v>
      </c>
      <c r="C13" s="32">
        <v>93.1</v>
      </c>
      <c r="D13" s="32">
        <f t="shared" si="1"/>
        <v>-632.6999999999999</v>
      </c>
      <c r="E13" s="33">
        <f t="shared" si="0"/>
        <v>12.827225130890053</v>
      </c>
    </row>
    <row r="14" spans="1:8" ht="42" customHeight="1">
      <c r="A14" s="37" t="s">
        <v>40</v>
      </c>
      <c r="B14" s="32">
        <v>555.5</v>
      </c>
      <c r="C14" s="32">
        <v>946.1</v>
      </c>
      <c r="D14" s="32">
        <f t="shared" si="1"/>
        <v>390.6</v>
      </c>
      <c r="E14" s="33">
        <f t="shared" si="0"/>
        <v>170.31503150315032</v>
      </c>
      <c r="H14" s="106"/>
    </row>
    <row r="15" spans="1:5" ht="21" customHeight="1">
      <c r="A15" s="37" t="s">
        <v>11</v>
      </c>
      <c r="B15" s="32">
        <v>5718.8</v>
      </c>
      <c r="C15" s="32">
        <v>3623.7</v>
      </c>
      <c r="D15" s="32">
        <f t="shared" si="1"/>
        <v>-2095.1000000000004</v>
      </c>
      <c r="E15" s="33">
        <f t="shared" si="0"/>
        <v>63.3646918934042</v>
      </c>
    </row>
    <row r="16" spans="1:5" ht="17.25" customHeight="1">
      <c r="A16" s="34" t="s">
        <v>9</v>
      </c>
      <c r="B16" s="32">
        <v>377.2</v>
      </c>
      <c r="C16" s="32">
        <v>600.9</v>
      </c>
      <c r="D16" s="32">
        <f t="shared" si="1"/>
        <v>223.7</v>
      </c>
      <c r="E16" s="33">
        <f t="shared" si="0"/>
        <v>159.30540827147402</v>
      </c>
    </row>
    <row r="17" spans="1:5" ht="17.25" customHeight="1">
      <c r="A17" s="34" t="s">
        <v>42</v>
      </c>
      <c r="B17" s="32">
        <v>6249</v>
      </c>
      <c r="C17" s="32">
        <v>6233.1</v>
      </c>
      <c r="D17" s="32">
        <f t="shared" si="1"/>
        <v>-15.899999999999636</v>
      </c>
      <c r="E17" s="33">
        <f t="shared" si="0"/>
        <v>99.74555928948632</v>
      </c>
    </row>
    <row r="18" spans="1:5" ht="17.25" customHeight="1">
      <c r="A18" s="37" t="s">
        <v>8</v>
      </c>
      <c r="B18" s="38">
        <v>1081.3</v>
      </c>
      <c r="C18" s="38">
        <v>1101</v>
      </c>
      <c r="D18" s="32">
        <f t="shared" si="1"/>
        <v>19.700000000000045</v>
      </c>
      <c r="E18" s="33">
        <f t="shared" si="0"/>
        <v>101.82188106908352</v>
      </c>
    </row>
    <row r="19" spans="1:5" ht="17.25" customHeight="1" thickBot="1">
      <c r="A19" s="60" t="s">
        <v>13</v>
      </c>
      <c r="B19" s="44"/>
      <c r="C19" s="44"/>
      <c r="D19" s="44">
        <f t="shared" si="1"/>
        <v>0</v>
      </c>
      <c r="E19" s="61" t="e">
        <f t="shared" si="0"/>
        <v>#DIV/0!</v>
      </c>
    </row>
    <row r="20" spans="1:5" ht="17.25" customHeight="1" thickBot="1">
      <c r="A20" s="63" t="s">
        <v>18</v>
      </c>
      <c r="B20" s="46">
        <f>SUM(B21:B27)</f>
        <v>5811.8</v>
      </c>
      <c r="C20" s="46">
        <f>SUM(C21:C27)</f>
        <v>23401.8</v>
      </c>
      <c r="D20" s="46">
        <f t="shared" si="1"/>
        <v>17590</v>
      </c>
      <c r="E20" s="47">
        <f t="shared" si="0"/>
        <v>402.66010530300423</v>
      </c>
    </row>
    <row r="21" spans="1:9" ht="56.25" customHeight="1">
      <c r="A21" s="62" t="s">
        <v>20</v>
      </c>
      <c r="B21" s="35">
        <v>3805.2</v>
      </c>
      <c r="C21" s="35">
        <v>3349.9</v>
      </c>
      <c r="D21" s="35">
        <f t="shared" si="1"/>
        <v>-455.2999999999997</v>
      </c>
      <c r="E21" s="33">
        <f t="shared" si="0"/>
        <v>88.03479449174813</v>
      </c>
      <c r="H21" t="s">
        <v>45</v>
      </c>
      <c r="I21" s="8"/>
    </row>
    <row r="22" spans="1:5" ht="31.5" customHeight="1">
      <c r="A22" s="37" t="s">
        <v>12</v>
      </c>
      <c r="B22" s="32">
        <v>87</v>
      </c>
      <c r="C22" s="32">
        <v>101.2</v>
      </c>
      <c r="D22" s="32">
        <f t="shared" si="1"/>
        <v>14.200000000000003</v>
      </c>
      <c r="E22" s="33">
        <f t="shared" si="0"/>
        <v>116.32183908045977</v>
      </c>
    </row>
    <row r="23" spans="1:5" ht="36.75" customHeight="1">
      <c r="A23" s="37" t="s">
        <v>21</v>
      </c>
      <c r="B23" s="32">
        <v>1083.5</v>
      </c>
      <c r="C23" s="32">
        <v>829.3</v>
      </c>
      <c r="D23" s="32">
        <f t="shared" si="1"/>
        <v>-254.20000000000005</v>
      </c>
      <c r="E23" s="33">
        <f t="shared" si="0"/>
        <v>76.53899400092293</v>
      </c>
    </row>
    <row r="24" spans="1:5" ht="36" customHeight="1">
      <c r="A24" s="37" t="s">
        <v>22</v>
      </c>
      <c r="B24" s="38">
        <v>598.6</v>
      </c>
      <c r="C24" s="38">
        <v>18872.3</v>
      </c>
      <c r="D24" s="32">
        <f t="shared" si="1"/>
        <v>18273.7</v>
      </c>
      <c r="E24" s="33">
        <f t="shared" si="0"/>
        <v>3152.7397260273974</v>
      </c>
    </row>
    <row r="25" spans="1:5" ht="27.75" customHeight="1">
      <c r="A25" s="37" t="s">
        <v>23</v>
      </c>
      <c r="B25" s="38"/>
      <c r="C25" s="38"/>
      <c r="D25" s="32"/>
      <c r="E25" s="33"/>
    </row>
    <row r="26" spans="1:5" ht="36" customHeight="1">
      <c r="A26" s="37" t="s">
        <v>24</v>
      </c>
      <c r="B26" s="32">
        <v>222.7</v>
      </c>
      <c r="C26" s="32">
        <v>234.7</v>
      </c>
      <c r="D26" s="32">
        <f t="shared" si="1"/>
        <v>12</v>
      </c>
      <c r="E26" s="33">
        <f t="shared" si="0"/>
        <v>105.3884149079479</v>
      </c>
    </row>
    <row r="27" spans="1:5" ht="18" customHeight="1">
      <c r="A27" s="37" t="s">
        <v>25</v>
      </c>
      <c r="B27" s="38">
        <v>14.8</v>
      </c>
      <c r="C27" s="38">
        <v>14.4</v>
      </c>
      <c r="D27" s="32">
        <f t="shared" si="1"/>
        <v>-0.40000000000000036</v>
      </c>
      <c r="E27" s="33">
        <f t="shared" si="0"/>
        <v>97.29729729729729</v>
      </c>
    </row>
    <row r="28" spans="1:5" ht="15.75" customHeight="1">
      <c r="A28" s="34"/>
      <c r="B28" s="38"/>
      <c r="C28" s="41"/>
      <c r="D28" s="32"/>
      <c r="E28" s="33"/>
    </row>
    <row r="29" spans="1:5" ht="75" customHeight="1" hidden="1">
      <c r="A29" s="42" t="s">
        <v>5</v>
      </c>
      <c r="B29" s="32"/>
      <c r="C29" s="32"/>
      <c r="D29" s="32"/>
      <c r="E29" s="33"/>
    </row>
    <row r="30" spans="1:5" ht="15.75" customHeight="1" thickBot="1">
      <c r="A30" s="56"/>
      <c r="B30" s="41"/>
      <c r="C30" s="41"/>
      <c r="D30" s="44"/>
      <c r="E30" s="64"/>
    </row>
    <row r="31" spans="1:5" ht="24" customHeight="1" thickBot="1">
      <c r="A31" s="65" t="s">
        <v>41</v>
      </c>
      <c r="B31" s="107">
        <f>B9+B20</f>
        <v>66738.6</v>
      </c>
      <c r="C31" s="107">
        <f>C9+C20</f>
        <v>86492.7</v>
      </c>
      <c r="D31" s="107">
        <f>D9+D20</f>
        <v>19754.099999999984</v>
      </c>
      <c r="E31" s="108">
        <f t="shared" si="0"/>
        <v>129.5992124497667</v>
      </c>
    </row>
    <row r="32" spans="1:5" ht="12.75">
      <c r="A32" s="26"/>
      <c r="B32" s="26"/>
      <c r="C32" s="26"/>
      <c r="D32" s="26"/>
      <c r="E32" s="26"/>
    </row>
    <row r="42" ht="12.75">
      <c r="E42" s="5"/>
    </row>
  </sheetData>
  <sheetProtection/>
  <mergeCells count="5">
    <mergeCell ref="D1:E1"/>
    <mergeCell ref="A3:E3"/>
    <mergeCell ref="D7:E7"/>
    <mergeCell ref="A5:E5"/>
    <mergeCell ref="A4:E4"/>
  </mergeCells>
  <printOptions/>
  <pageMargins left="0.1968503937007874" right="0" top="0" bottom="0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0"/>
  <sheetViews>
    <sheetView zoomScale="70" zoomScaleNormal="70" zoomScaleSheetLayoutView="75" zoomScalePageLayoutView="0" workbookViewId="0" topLeftCell="A1">
      <pane xSplit="1" ySplit="8" topLeftCell="B18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A29" sqref="AA29"/>
    </sheetView>
  </sheetViews>
  <sheetFormatPr defaultColWidth="9.140625" defaultRowHeight="12.75"/>
  <cols>
    <col min="1" max="1" width="48.00390625" style="0" customWidth="1"/>
    <col min="2" max="2" width="11.140625" style="0" customWidth="1"/>
    <col min="3" max="3" width="11.7109375" style="0" customWidth="1"/>
    <col min="4" max="4" width="11.57421875" style="0" customWidth="1"/>
    <col min="5" max="5" width="11.7109375" style="0" customWidth="1"/>
    <col min="6" max="6" width="12.57421875" style="0" customWidth="1"/>
    <col min="7" max="7" width="12.140625" style="0" customWidth="1"/>
    <col min="8" max="8" width="10.57421875" style="0" customWidth="1"/>
    <col min="9" max="9" width="10.7109375" style="0" customWidth="1"/>
    <col min="10" max="10" width="12.28125" style="0" customWidth="1"/>
    <col min="11" max="11" width="9.57421875" style="0" customWidth="1"/>
    <col min="12" max="12" width="10.00390625" style="0" bestFit="1" customWidth="1"/>
    <col min="13" max="13" width="13.8515625" style="0" customWidth="1"/>
    <col min="14" max="14" width="9.7109375" style="0" customWidth="1"/>
    <col min="16" max="16" width="11.28125" style="0" customWidth="1"/>
    <col min="17" max="17" width="9.8515625" style="0" customWidth="1"/>
    <col min="18" max="18" width="10.00390625" style="0" bestFit="1" customWidth="1"/>
    <col min="19" max="19" width="11.57421875" style="0" customWidth="1"/>
    <col min="20" max="20" width="9.8515625" style="0" customWidth="1"/>
    <col min="21" max="21" width="10.00390625" style="0" bestFit="1" customWidth="1"/>
    <col min="22" max="22" width="12.00390625" style="0" customWidth="1"/>
    <col min="23" max="23" width="9.7109375" style="0" customWidth="1"/>
    <col min="24" max="24" width="9.8515625" style="0" bestFit="1" customWidth="1"/>
    <col min="25" max="25" width="12.00390625" style="0" customWidth="1"/>
    <col min="26" max="26" width="9.57421875" style="0" customWidth="1"/>
    <col min="28" max="28" width="11.8515625" style="0" customWidth="1"/>
  </cols>
  <sheetData>
    <row r="1" spans="1:28" ht="17.25" customHeight="1">
      <c r="A1" s="119" t="s">
        <v>4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</row>
    <row r="2" spans="1:28" ht="16.5" customHeight="1">
      <c r="A2" s="119" t="s">
        <v>35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</row>
    <row r="3" spans="1:28" ht="17.25" customHeight="1">
      <c r="A3" s="119" t="s">
        <v>51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</row>
    <row r="4" spans="1:3" ht="17.25" customHeight="1">
      <c r="A4" s="6"/>
      <c r="B4" s="6"/>
      <c r="C4" s="6"/>
    </row>
    <row r="5" spans="1:28" ht="17.25" customHeight="1" thickBot="1">
      <c r="A5" s="6"/>
      <c r="B5" s="6"/>
      <c r="C5" s="6"/>
      <c r="D5" s="6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118" t="s">
        <v>3</v>
      </c>
      <c r="AB5" s="118"/>
    </row>
    <row r="6" spans="1:28" ht="15.75" customHeight="1" thickBot="1">
      <c r="A6" s="113" t="s">
        <v>0</v>
      </c>
      <c r="B6" s="120" t="s">
        <v>14</v>
      </c>
      <c r="C6" s="121"/>
      <c r="D6" s="122"/>
      <c r="E6" s="126" t="s">
        <v>2</v>
      </c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7"/>
    </row>
    <row r="7" spans="1:28" ht="37.5" customHeight="1" thickBot="1">
      <c r="A7" s="116"/>
      <c r="B7" s="123"/>
      <c r="C7" s="124"/>
      <c r="D7" s="125"/>
      <c r="E7" s="114" t="s">
        <v>15</v>
      </c>
      <c r="F7" s="114"/>
      <c r="G7" s="115"/>
      <c r="H7" s="113" t="s">
        <v>28</v>
      </c>
      <c r="I7" s="114"/>
      <c r="J7" s="115"/>
      <c r="K7" s="128" t="s">
        <v>29</v>
      </c>
      <c r="L7" s="129"/>
      <c r="M7" s="130"/>
      <c r="N7" s="113" t="s">
        <v>30</v>
      </c>
      <c r="O7" s="114"/>
      <c r="P7" s="115"/>
      <c r="Q7" s="113" t="s">
        <v>31</v>
      </c>
      <c r="R7" s="114"/>
      <c r="S7" s="115"/>
      <c r="T7" s="113" t="s">
        <v>32</v>
      </c>
      <c r="U7" s="114"/>
      <c r="V7" s="115"/>
      <c r="W7" s="113" t="s">
        <v>33</v>
      </c>
      <c r="X7" s="114"/>
      <c r="Y7" s="115"/>
      <c r="Z7" s="128" t="s">
        <v>34</v>
      </c>
      <c r="AA7" s="129"/>
      <c r="AB7" s="130"/>
    </row>
    <row r="8" spans="1:28" ht="72" customHeight="1" thickBot="1">
      <c r="A8" s="117"/>
      <c r="B8" s="70" t="s">
        <v>52</v>
      </c>
      <c r="C8" s="14" t="s">
        <v>53</v>
      </c>
      <c r="D8" s="14" t="s">
        <v>1</v>
      </c>
      <c r="E8" s="70" t="s">
        <v>52</v>
      </c>
      <c r="F8" s="14" t="s">
        <v>53</v>
      </c>
      <c r="G8" s="14" t="s">
        <v>1</v>
      </c>
      <c r="H8" s="70" t="s">
        <v>52</v>
      </c>
      <c r="I8" s="14" t="s">
        <v>53</v>
      </c>
      <c r="J8" s="14" t="s">
        <v>1</v>
      </c>
      <c r="K8" s="70" t="s">
        <v>52</v>
      </c>
      <c r="L8" s="14" t="s">
        <v>53</v>
      </c>
      <c r="M8" s="14" t="s">
        <v>1</v>
      </c>
      <c r="N8" s="70" t="s">
        <v>52</v>
      </c>
      <c r="O8" s="14" t="s">
        <v>53</v>
      </c>
      <c r="P8" s="14" t="s">
        <v>1</v>
      </c>
      <c r="Q8" s="70" t="s">
        <v>52</v>
      </c>
      <c r="R8" s="14" t="s">
        <v>53</v>
      </c>
      <c r="S8" s="14" t="s">
        <v>1</v>
      </c>
      <c r="T8" s="70" t="s">
        <v>52</v>
      </c>
      <c r="U8" s="14" t="s">
        <v>53</v>
      </c>
      <c r="V8" s="14" t="s">
        <v>1</v>
      </c>
      <c r="W8" s="70" t="s">
        <v>52</v>
      </c>
      <c r="X8" s="14" t="s">
        <v>53</v>
      </c>
      <c r="Y8" s="14" t="s">
        <v>1</v>
      </c>
      <c r="Z8" s="70" t="s">
        <v>52</v>
      </c>
      <c r="AA8" s="14" t="s">
        <v>53</v>
      </c>
      <c r="AB8" s="14" t="s">
        <v>1</v>
      </c>
    </row>
    <row r="9" spans="1:28" ht="22.5" customHeight="1">
      <c r="A9" s="18" t="s">
        <v>17</v>
      </c>
      <c r="B9" s="75">
        <f>E9+H9+K9+N9+Q9+T9+W9+Z9</f>
        <v>69282.40000000001</v>
      </c>
      <c r="C9" s="76">
        <f>F9+I9+L9+O9+R9+U9+X9+AA9</f>
        <v>63090.9</v>
      </c>
      <c r="D9" s="77">
        <f aca="true" t="shared" si="0" ref="D9:D27">C9/B9</f>
        <v>0.9106338694964377</v>
      </c>
      <c r="E9" s="68">
        <f>SUM(E10:E19)</f>
        <v>43331.4</v>
      </c>
      <c r="F9" s="69">
        <f>SUM(F10:F19)</f>
        <v>41711.99999999999</v>
      </c>
      <c r="G9" s="71">
        <f aca="true" t="shared" si="1" ref="G9:G29">F9/E9</f>
        <v>0.9626275633835969</v>
      </c>
      <c r="H9" s="75">
        <f>SUM(H10:H19)</f>
        <v>17820.2</v>
      </c>
      <c r="I9" s="76">
        <f>SUM(I10:I19)</f>
        <v>15247.900000000001</v>
      </c>
      <c r="J9" s="77">
        <f aca="true" t="shared" si="2" ref="J9:J15">I9/H9</f>
        <v>0.8556525740451847</v>
      </c>
      <c r="K9" s="68">
        <f>SUM(K10:K19)</f>
        <v>885.3</v>
      </c>
      <c r="L9" s="69">
        <f>SUM(L10:L19)</f>
        <v>780.5</v>
      </c>
      <c r="M9" s="71">
        <f aca="true" t="shared" si="3" ref="M9:M18">L9/K9</f>
        <v>0.8816220490229302</v>
      </c>
      <c r="N9" s="75">
        <f>SUM(N10:N19)</f>
        <v>788.4</v>
      </c>
      <c r="O9" s="76">
        <f>SUM(O10:O19)</f>
        <v>724.3</v>
      </c>
      <c r="P9" s="77">
        <f>O9/N9</f>
        <v>0.9186960933536276</v>
      </c>
      <c r="Q9" s="68">
        <f>SUM(Q10:Q19)</f>
        <v>1595</v>
      </c>
      <c r="R9" s="69">
        <f>SUM(R10:R19)</f>
        <v>916</v>
      </c>
      <c r="S9" s="71">
        <f>R9/Q9</f>
        <v>0.574294670846395</v>
      </c>
      <c r="T9" s="75">
        <f>SUM(T10:T19)</f>
        <v>1499.6</v>
      </c>
      <c r="U9" s="76">
        <f>SUM(U10:U19)</f>
        <v>1869</v>
      </c>
      <c r="V9" s="77">
        <f>U9/T9</f>
        <v>1.2463323552947454</v>
      </c>
      <c r="W9" s="68">
        <f>SUM(W10:W19)</f>
        <v>2158.9</v>
      </c>
      <c r="X9" s="69">
        <f>SUM(X10:X19)</f>
        <v>896.8000000000001</v>
      </c>
      <c r="Y9" s="71">
        <f>X9/W9</f>
        <v>0.4153967298161101</v>
      </c>
      <c r="Z9" s="75">
        <f>SUM(Z10:Z19)</f>
        <v>1203.6</v>
      </c>
      <c r="AA9" s="76">
        <f>SUM(AA10:AA19)</f>
        <v>944.4000000000001</v>
      </c>
      <c r="AB9" s="77">
        <f aca="true" t="shared" si="4" ref="AB9:AB24">AA9/Z9</f>
        <v>0.7846460618145564</v>
      </c>
    </row>
    <row r="10" spans="1:28" ht="17.25" customHeight="1">
      <c r="A10" s="19" t="s">
        <v>6</v>
      </c>
      <c r="B10" s="9">
        <f aca="true" t="shared" si="5" ref="B10:B19">E10+H10+K10+N10+Q10+T10+W10+Z10</f>
        <v>29540.3</v>
      </c>
      <c r="C10" s="3">
        <f aca="true" t="shared" si="6" ref="C10:C19">F10+I10+L10+O10+R10+U10+X10+AA10</f>
        <v>24340.300000000003</v>
      </c>
      <c r="D10" s="79">
        <f t="shared" si="0"/>
        <v>0.8239692894114143</v>
      </c>
      <c r="E10" s="10">
        <v>16996.4</v>
      </c>
      <c r="F10" s="3">
        <v>14141.5</v>
      </c>
      <c r="G10" s="72">
        <f t="shared" si="1"/>
        <v>0.8320291355816525</v>
      </c>
      <c r="H10" s="9">
        <v>10595.5</v>
      </c>
      <c r="I10" s="3">
        <v>8473.5</v>
      </c>
      <c r="J10" s="79">
        <f t="shared" si="2"/>
        <v>0.7997262989004766</v>
      </c>
      <c r="K10" s="10">
        <v>420.3</v>
      </c>
      <c r="L10" s="3">
        <v>333.7</v>
      </c>
      <c r="M10" s="72">
        <f t="shared" si="3"/>
        <v>0.7939566975969545</v>
      </c>
      <c r="N10" s="9">
        <v>160.4</v>
      </c>
      <c r="O10" s="3">
        <v>168.7</v>
      </c>
      <c r="P10" s="79">
        <f>O10/N10</f>
        <v>1.0517456359102244</v>
      </c>
      <c r="Q10" s="90">
        <v>278.6</v>
      </c>
      <c r="R10" s="12">
        <v>279.8</v>
      </c>
      <c r="S10" s="72">
        <f>R10/Q10</f>
        <v>1.0043072505384063</v>
      </c>
      <c r="T10" s="78">
        <v>338.6</v>
      </c>
      <c r="U10" s="12">
        <v>261.5</v>
      </c>
      <c r="V10" s="79">
        <f>U10/T10</f>
        <v>0.7722976963969285</v>
      </c>
      <c r="W10" s="90">
        <v>261.4</v>
      </c>
      <c r="X10" s="12">
        <v>239.9</v>
      </c>
      <c r="Y10" s="72">
        <f>X10/W10</f>
        <v>0.9177505738332059</v>
      </c>
      <c r="Z10" s="78">
        <v>489.1</v>
      </c>
      <c r="AA10" s="12">
        <v>441.7</v>
      </c>
      <c r="AB10" s="79">
        <f t="shared" si="4"/>
        <v>0.9030873032099774</v>
      </c>
    </row>
    <row r="11" spans="1:28" ht="17.25" customHeight="1">
      <c r="A11" s="19" t="s">
        <v>39</v>
      </c>
      <c r="B11" s="9">
        <f>E11+H11+K11+N11+Q11+T11+W11+Z11</f>
        <v>14594.400000000001</v>
      </c>
      <c r="C11" s="3">
        <f>F11+I11+L11+O11+R11+U11+X11+AA11</f>
        <v>15509.800000000001</v>
      </c>
      <c r="D11" s="79">
        <f t="shared" si="0"/>
        <v>1.0627226881543606</v>
      </c>
      <c r="E11" s="10">
        <v>11654.2</v>
      </c>
      <c r="F11" s="3">
        <v>12385.2</v>
      </c>
      <c r="G11" s="72">
        <f t="shared" si="1"/>
        <v>1.0627241681110673</v>
      </c>
      <c r="H11" s="1">
        <v>2940.2</v>
      </c>
      <c r="I11" s="3">
        <v>3124.6</v>
      </c>
      <c r="J11" s="79">
        <f t="shared" si="2"/>
        <v>1.062716821984899</v>
      </c>
      <c r="K11" s="10"/>
      <c r="L11" s="3"/>
      <c r="M11" s="72" t="e">
        <f t="shared" si="3"/>
        <v>#DIV/0!</v>
      </c>
      <c r="N11" s="9"/>
      <c r="O11" s="3"/>
      <c r="P11" s="79" t="e">
        <f>O11/N11</f>
        <v>#DIV/0!</v>
      </c>
      <c r="Q11" s="91"/>
      <c r="R11" s="12"/>
      <c r="S11" s="72" t="e">
        <f>R11/Q11</f>
        <v>#DIV/0!</v>
      </c>
      <c r="T11" s="78"/>
      <c r="U11" s="12"/>
      <c r="V11" s="79" t="e">
        <f>U11/T11</f>
        <v>#DIV/0!</v>
      </c>
      <c r="W11" s="90"/>
      <c r="X11" s="12"/>
      <c r="Y11" s="72" t="e">
        <f>X11/W11</f>
        <v>#DIV/0!</v>
      </c>
      <c r="Z11" s="78"/>
      <c r="AA11" s="12"/>
      <c r="AB11" s="79" t="e">
        <f t="shared" si="4"/>
        <v>#DIV/0!</v>
      </c>
    </row>
    <row r="12" spans="1:28" ht="31.5" customHeight="1">
      <c r="A12" s="20" t="s">
        <v>43</v>
      </c>
      <c r="B12" s="9">
        <f>E12+H12+K12+N12+Q12+T12+W12+Z12</f>
        <v>10007.7</v>
      </c>
      <c r="C12" s="3">
        <f>F12+I12+L12+O12+R12+U12+X12+AA12</f>
        <v>10642.9</v>
      </c>
      <c r="D12" s="79">
        <f t="shared" si="0"/>
        <v>1.0634711272320312</v>
      </c>
      <c r="E12" s="10">
        <v>10007.7</v>
      </c>
      <c r="F12" s="3">
        <v>10642.9</v>
      </c>
      <c r="G12" s="72">
        <f t="shared" si="1"/>
        <v>1.0634711272320312</v>
      </c>
      <c r="H12" s="1"/>
      <c r="I12" s="3"/>
      <c r="J12" s="79"/>
      <c r="K12" s="10"/>
      <c r="L12" s="3"/>
      <c r="M12" s="72"/>
      <c r="N12" s="9"/>
      <c r="O12" s="3"/>
      <c r="P12" s="79"/>
      <c r="Q12" s="91"/>
      <c r="R12" s="12"/>
      <c r="S12" s="72"/>
      <c r="T12" s="78"/>
      <c r="U12" s="12"/>
      <c r="V12" s="79"/>
      <c r="W12" s="90"/>
      <c r="X12" s="12"/>
      <c r="Y12" s="72"/>
      <c r="Z12" s="78"/>
      <c r="AA12" s="12"/>
      <c r="AB12" s="79"/>
    </row>
    <row r="13" spans="1:28" ht="33" customHeight="1">
      <c r="A13" s="20" t="s">
        <v>7</v>
      </c>
      <c r="B13" s="9">
        <f t="shared" si="5"/>
        <v>90</v>
      </c>
      <c r="C13" s="3">
        <f t="shared" si="6"/>
        <v>93.1</v>
      </c>
      <c r="D13" s="79">
        <f t="shared" si="0"/>
        <v>1.0344444444444443</v>
      </c>
      <c r="E13" s="10">
        <v>90</v>
      </c>
      <c r="F13" s="3">
        <v>93.1</v>
      </c>
      <c r="G13" s="72">
        <f t="shared" si="1"/>
        <v>1.0344444444444443</v>
      </c>
      <c r="H13" s="1"/>
      <c r="I13" s="3"/>
      <c r="J13" s="79"/>
      <c r="K13" s="99"/>
      <c r="L13" s="3"/>
      <c r="M13" s="72"/>
      <c r="N13" s="1"/>
      <c r="O13" s="3"/>
      <c r="P13" s="79"/>
      <c r="Q13" s="91"/>
      <c r="R13" s="3"/>
      <c r="S13" s="72"/>
      <c r="T13" s="78"/>
      <c r="U13" s="3"/>
      <c r="V13" s="79"/>
      <c r="W13" s="90"/>
      <c r="X13" s="3"/>
      <c r="Y13" s="72"/>
      <c r="Z13" s="78"/>
      <c r="AA13" s="3"/>
      <c r="AB13" s="79"/>
    </row>
    <row r="14" spans="1:28" ht="49.5" customHeight="1">
      <c r="A14" s="20" t="s">
        <v>38</v>
      </c>
      <c r="B14" s="9">
        <f t="shared" si="5"/>
        <v>905</v>
      </c>
      <c r="C14" s="3">
        <f t="shared" si="6"/>
        <v>946.1</v>
      </c>
      <c r="D14" s="79">
        <f t="shared" si="0"/>
        <v>1.045414364640884</v>
      </c>
      <c r="E14" s="10">
        <v>905</v>
      </c>
      <c r="F14" s="3">
        <v>946.1</v>
      </c>
      <c r="G14" s="72">
        <f t="shared" si="1"/>
        <v>1.045414364640884</v>
      </c>
      <c r="H14" s="1"/>
      <c r="I14" s="4"/>
      <c r="J14" s="79" t="e">
        <f t="shared" si="2"/>
        <v>#DIV/0!</v>
      </c>
      <c r="K14" s="99"/>
      <c r="L14" s="3"/>
      <c r="M14" s="72"/>
      <c r="N14" s="9"/>
      <c r="O14" s="4"/>
      <c r="P14" s="79" t="e">
        <f>O14/N14</f>
        <v>#DIV/0!</v>
      </c>
      <c r="Q14" s="90"/>
      <c r="R14" s="11"/>
      <c r="S14" s="72" t="e">
        <f aca="true" t="shared" si="7" ref="S14:S24">R14/Q14</f>
        <v>#DIV/0!</v>
      </c>
      <c r="T14" s="78"/>
      <c r="U14" s="12"/>
      <c r="V14" s="79" t="e">
        <f aca="true" t="shared" si="8" ref="V14:V24">U14/T14</f>
        <v>#DIV/0!</v>
      </c>
      <c r="W14" s="90"/>
      <c r="X14" s="11"/>
      <c r="Y14" s="72" t="e">
        <f aca="true" t="shared" si="9" ref="Y14:Y21">X14/W14</f>
        <v>#DIV/0!</v>
      </c>
      <c r="Z14" s="78"/>
      <c r="AA14" s="12"/>
      <c r="AB14" s="79" t="e">
        <f t="shared" si="4"/>
        <v>#DIV/0!</v>
      </c>
    </row>
    <row r="15" spans="1:28" ht="27.75" customHeight="1">
      <c r="A15" s="20" t="s">
        <v>44</v>
      </c>
      <c r="B15" s="9">
        <f>E15+H15+K15+N15+Q15+T15+W15+Z15</f>
        <v>3465</v>
      </c>
      <c r="C15" s="3">
        <f>F15+I15+L15+O15+R15+U15+X15+AA15</f>
        <v>3623.7</v>
      </c>
      <c r="D15" s="79">
        <f>C15/B15</f>
        <v>1.0458008658008657</v>
      </c>
      <c r="E15" s="10">
        <v>2483.1</v>
      </c>
      <c r="F15" s="3">
        <v>2402.2</v>
      </c>
      <c r="G15" s="72">
        <f t="shared" si="1"/>
        <v>0.9674197575611131</v>
      </c>
      <c r="H15" s="1">
        <v>246</v>
      </c>
      <c r="I15" s="4">
        <v>336.1</v>
      </c>
      <c r="J15" s="79">
        <f t="shared" si="2"/>
        <v>1.3662601626016262</v>
      </c>
      <c r="K15" s="99"/>
      <c r="L15" s="3"/>
      <c r="M15" s="72"/>
      <c r="N15" s="9"/>
      <c r="O15" s="4">
        <v>0.4</v>
      </c>
      <c r="P15" s="94"/>
      <c r="Q15" s="90">
        <v>101.4</v>
      </c>
      <c r="R15" s="11">
        <v>48.6</v>
      </c>
      <c r="S15" s="72">
        <f>R15/Q15</f>
        <v>0.47928994082840237</v>
      </c>
      <c r="T15" s="78">
        <v>96</v>
      </c>
      <c r="U15" s="12">
        <v>433.1</v>
      </c>
      <c r="V15" s="79">
        <f>U15/T15</f>
        <v>4.511458333333334</v>
      </c>
      <c r="W15" s="90">
        <v>277.5</v>
      </c>
      <c r="X15" s="11">
        <v>326.8</v>
      </c>
      <c r="Y15" s="72">
        <f>X15/W15</f>
        <v>1.1776576576576576</v>
      </c>
      <c r="Z15" s="78">
        <v>261</v>
      </c>
      <c r="AA15" s="11">
        <v>76.5</v>
      </c>
      <c r="AB15" s="79">
        <f t="shared" si="4"/>
        <v>0.29310344827586204</v>
      </c>
    </row>
    <row r="16" spans="1:28" ht="17.25" customHeight="1">
      <c r="A16" s="19" t="s">
        <v>9</v>
      </c>
      <c r="B16" s="9">
        <f t="shared" si="5"/>
        <v>985</v>
      </c>
      <c r="C16" s="3">
        <f t="shared" si="6"/>
        <v>600.9</v>
      </c>
      <c r="D16" s="79">
        <f t="shared" si="0"/>
        <v>0.6100507614213198</v>
      </c>
      <c r="E16" s="10"/>
      <c r="F16" s="3"/>
      <c r="G16" s="72"/>
      <c r="H16" s="9">
        <v>789.5</v>
      </c>
      <c r="I16" s="3">
        <v>517.4</v>
      </c>
      <c r="J16" s="79">
        <f aca="true" t="shared" si="10" ref="J16:J21">I16/H16</f>
        <v>0.6553514882837238</v>
      </c>
      <c r="K16" s="10">
        <v>55</v>
      </c>
      <c r="L16" s="3">
        <v>8</v>
      </c>
      <c r="M16" s="72">
        <f t="shared" si="3"/>
        <v>0.14545454545454545</v>
      </c>
      <c r="N16" s="1">
        <v>28</v>
      </c>
      <c r="O16" s="3">
        <v>15.8</v>
      </c>
      <c r="P16" s="79">
        <f aca="true" t="shared" si="11" ref="P16:P21">O16/N16</f>
        <v>0.5642857142857143</v>
      </c>
      <c r="Q16" s="90">
        <v>65</v>
      </c>
      <c r="R16" s="12">
        <v>14.3</v>
      </c>
      <c r="S16" s="72">
        <f t="shared" si="7"/>
        <v>0.22</v>
      </c>
      <c r="T16" s="78">
        <v>24</v>
      </c>
      <c r="U16" s="12">
        <v>11</v>
      </c>
      <c r="V16" s="79">
        <f t="shared" si="8"/>
        <v>0.4583333333333333</v>
      </c>
      <c r="W16" s="90">
        <v>20</v>
      </c>
      <c r="X16" s="11">
        <v>33.7</v>
      </c>
      <c r="Y16" s="72">
        <f t="shared" si="9"/>
        <v>1.685</v>
      </c>
      <c r="Z16" s="78">
        <v>3.5</v>
      </c>
      <c r="AA16" s="12">
        <v>0.7</v>
      </c>
      <c r="AB16" s="79">
        <f t="shared" si="4"/>
        <v>0.19999999999999998</v>
      </c>
    </row>
    <row r="17" spans="1:28" ht="17.25" customHeight="1">
      <c r="A17" s="19" t="s">
        <v>19</v>
      </c>
      <c r="B17" s="9">
        <f t="shared" si="5"/>
        <v>8500</v>
      </c>
      <c r="C17" s="3">
        <f t="shared" si="6"/>
        <v>6233.1</v>
      </c>
      <c r="D17" s="79">
        <f t="shared" si="0"/>
        <v>0.7333058823529413</v>
      </c>
      <c r="E17" s="10"/>
      <c r="F17" s="3"/>
      <c r="G17" s="72"/>
      <c r="H17" s="9">
        <v>3249</v>
      </c>
      <c r="I17" s="3">
        <v>2796.3</v>
      </c>
      <c r="J17" s="79">
        <f t="shared" si="10"/>
        <v>0.8606648199445984</v>
      </c>
      <c r="K17" s="99">
        <v>410</v>
      </c>
      <c r="L17" s="3">
        <v>438.8</v>
      </c>
      <c r="M17" s="72">
        <f t="shared" si="3"/>
        <v>1.0702439024390245</v>
      </c>
      <c r="N17" s="9">
        <v>600</v>
      </c>
      <c r="O17" s="4">
        <v>539.4</v>
      </c>
      <c r="P17" s="79">
        <f t="shared" si="11"/>
        <v>0.8989999999999999</v>
      </c>
      <c r="Q17" s="90">
        <v>1150</v>
      </c>
      <c r="R17" s="12">
        <v>573.3</v>
      </c>
      <c r="S17" s="72">
        <f t="shared" si="7"/>
        <v>0.49852173913043474</v>
      </c>
      <c r="T17" s="78">
        <v>1041</v>
      </c>
      <c r="U17" s="12">
        <v>1163.4</v>
      </c>
      <c r="V17" s="79">
        <f t="shared" si="8"/>
        <v>1.1175792507204612</v>
      </c>
      <c r="W17" s="90">
        <v>1600</v>
      </c>
      <c r="X17" s="3">
        <v>296.4</v>
      </c>
      <c r="Y17" s="72">
        <f t="shared" si="9"/>
        <v>0.18525</v>
      </c>
      <c r="Z17" s="78">
        <v>450</v>
      </c>
      <c r="AA17" s="12">
        <v>425.5</v>
      </c>
      <c r="AB17" s="79">
        <f t="shared" si="4"/>
        <v>0.9455555555555556</v>
      </c>
    </row>
    <row r="18" spans="1:28" ht="17.25" customHeight="1">
      <c r="A18" s="20" t="s">
        <v>8</v>
      </c>
      <c r="B18" s="9">
        <f t="shared" si="5"/>
        <v>1195</v>
      </c>
      <c r="C18" s="3">
        <f t="shared" si="6"/>
        <v>1101</v>
      </c>
      <c r="D18" s="79">
        <f t="shared" si="0"/>
        <v>0.9213389121338912</v>
      </c>
      <c r="E18" s="10">
        <v>1195</v>
      </c>
      <c r="F18" s="3">
        <v>1101</v>
      </c>
      <c r="G18" s="72">
        <f t="shared" si="1"/>
        <v>0.9213389121338912</v>
      </c>
      <c r="H18" s="9"/>
      <c r="I18" s="4"/>
      <c r="J18" s="79"/>
      <c r="K18" s="10"/>
      <c r="L18" s="3"/>
      <c r="M18" s="72" t="e">
        <f t="shared" si="3"/>
        <v>#DIV/0!</v>
      </c>
      <c r="N18" s="9"/>
      <c r="O18" s="3"/>
      <c r="P18" s="79" t="e">
        <f t="shared" si="11"/>
        <v>#DIV/0!</v>
      </c>
      <c r="Q18" s="90"/>
      <c r="R18" s="12"/>
      <c r="S18" s="87" t="e">
        <f t="shared" si="7"/>
        <v>#DIV/0!</v>
      </c>
      <c r="T18" s="78"/>
      <c r="U18" s="11"/>
      <c r="V18" s="79" t="e">
        <f t="shared" si="8"/>
        <v>#DIV/0!</v>
      </c>
      <c r="W18" s="90"/>
      <c r="X18" s="11"/>
      <c r="Y18" s="72" t="e">
        <f t="shared" si="9"/>
        <v>#DIV/0!</v>
      </c>
      <c r="Z18" s="78"/>
      <c r="AA18" s="12"/>
      <c r="AB18" s="79" t="e">
        <f t="shared" si="4"/>
        <v>#DIV/0!</v>
      </c>
    </row>
    <row r="19" spans="1:28" ht="17.25" customHeight="1">
      <c r="A19" s="21" t="s">
        <v>13</v>
      </c>
      <c r="B19" s="9">
        <f t="shared" si="5"/>
        <v>0</v>
      </c>
      <c r="C19" s="3">
        <f t="shared" si="6"/>
        <v>0</v>
      </c>
      <c r="D19" s="79" t="e">
        <f t="shared" si="0"/>
        <v>#DIV/0!</v>
      </c>
      <c r="E19" s="10"/>
      <c r="F19" s="4"/>
      <c r="G19" s="72" t="e">
        <f t="shared" si="1"/>
        <v>#DIV/0!</v>
      </c>
      <c r="H19" s="9"/>
      <c r="I19" s="4"/>
      <c r="J19" s="79"/>
      <c r="K19" s="10"/>
      <c r="L19" s="3"/>
      <c r="M19" s="72"/>
      <c r="N19" s="1"/>
      <c r="O19" s="4"/>
      <c r="P19" s="79" t="e">
        <f t="shared" si="11"/>
        <v>#DIV/0!</v>
      </c>
      <c r="Q19" s="91"/>
      <c r="R19" s="11"/>
      <c r="S19" s="87" t="e">
        <f t="shared" si="7"/>
        <v>#DIV/0!</v>
      </c>
      <c r="T19" s="80"/>
      <c r="U19" s="11"/>
      <c r="V19" s="79" t="e">
        <f t="shared" si="8"/>
        <v>#DIV/0!</v>
      </c>
      <c r="W19" s="91"/>
      <c r="X19" s="11"/>
      <c r="Y19" s="72"/>
      <c r="Z19" s="80"/>
      <c r="AA19" s="11"/>
      <c r="AB19" s="79"/>
    </row>
    <row r="20" spans="1:28" ht="17.25" customHeight="1">
      <c r="A20" s="22" t="s">
        <v>18</v>
      </c>
      <c r="B20" s="81">
        <f aca="true" t="shared" si="12" ref="B20:C24">E20+H20+K20+N20+Q20+T20+W20+Z20</f>
        <v>16490.4</v>
      </c>
      <c r="C20" s="25">
        <f t="shared" si="12"/>
        <v>23401.8</v>
      </c>
      <c r="D20" s="82">
        <f t="shared" si="0"/>
        <v>1.4191165769174792</v>
      </c>
      <c r="E20" s="24">
        <f>E21+E22+E23+E24+E25+E26+E27+E28</f>
        <v>11790</v>
      </c>
      <c r="F20" s="25">
        <f>F21+F22+F23+F24+F25+F26+F27+F28</f>
        <v>10690.1</v>
      </c>
      <c r="G20" s="73">
        <f t="shared" si="1"/>
        <v>0.9067090754877015</v>
      </c>
      <c r="H20" s="81">
        <f>H21+H22+H23+H24+H25+H26+H27+H28</f>
        <v>731.2</v>
      </c>
      <c r="I20" s="25">
        <f>I21+I22+I23+I24+I25+I26+I27+I28</f>
        <v>1231.8</v>
      </c>
      <c r="J20" s="82">
        <f t="shared" si="10"/>
        <v>1.684628008752735</v>
      </c>
      <c r="K20" s="24">
        <f>K21+K22+K23+K24+K25+K26+K27+K28</f>
        <v>1320.2</v>
      </c>
      <c r="L20" s="25">
        <f>L21+L22+L23+L24+L25+L26+L27+L28</f>
        <v>3501.6</v>
      </c>
      <c r="M20" s="73">
        <f>L20/K20</f>
        <v>2.65232540524163</v>
      </c>
      <c r="N20" s="81">
        <f>N21+N22+N23+N24+N25+N26+N27+N28</f>
        <v>1320</v>
      </c>
      <c r="O20" s="25">
        <f>O21+O22+O23+O24+O25+O26+O27+O28</f>
        <v>1695.4</v>
      </c>
      <c r="P20" s="82">
        <f t="shared" si="11"/>
        <v>1.2843939393939394</v>
      </c>
      <c r="Q20" s="24">
        <f>Q21+Q22+Q23+Q24+Q25+Q26+Q27+Q28</f>
        <v>347</v>
      </c>
      <c r="R20" s="25">
        <f>R21+R22+R23+R24+R25+R26+R27+R28</f>
        <v>258.8</v>
      </c>
      <c r="S20" s="73">
        <f t="shared" si="7"/>
        <v>0.745821325648415</v>
      </c>
      <c r="T20" s="81">
        <f>T21+T22+T23+T24+T25+T26+T27+T28</f>
        <v>587</v>
      </c>
      <c r="U20" s="25">
        <f>U21+U22+U23+U24+U25+U26+U27+U28</f>
        <v>4161.4</v>
      </c>
      <c r="V20" s="82">
        <f t="shared" si="8"/>
        <v>7.089267461669506</v>
      </c>
      <c r="W20" s="24">
        <f>W21+W22+W23+W24+W25+W26+W27+W28</f>
        <v>285</v>
      </c>
      <c r="X20" s="25">
        <f>X21+X22+X23+X24+X25+X26+X27+X28</f>
        <v>1044.4</v>
      </c>
      <c r="Y20" s="73">
        <f t="shared" si="9"/>
        <v>3.664561403508772</v>
      </c>
      <c r="Z20" s="81">
        <f>Z21+Z22+Z23+Z24+Z25+Z26+Z27+Z28</f>
        <v>110</v>
      </c>
      <c r="AA20" s="25">
        <f>AA21+AA22+AA23+AA24+AA25+AA26+AA27+AA28</f>
        <v>818.3000000000001</v>
      </c>
      <c r="AB20" s="82">
        <f t="shared" si="4"/>
        <v>7.439090909090909</v>
      </c>
    </row>
    <row r="21" spans="1:28" ht="48.75" customHeight="1">
      <c r="A21" s="20" t="s">
        <v>20</v>
      </c>
      <c r="B21" s="9">
        <f t="shared" si="12"/>
        <v>4384.4</v>
      </c>
      <c r="C21" s="3">
        <f t="shared" si="12"/>
        <v>3349.8999999999996</v>
      </c>
      <c r="D21" s="79">
        <f t="shared" si="0"/>
        <v>0.7640498129732688</v>
      </c>
      <c r="E21" s="10">
        <v>2830</v>
      </c>
      <c r="F21" s="3">
        <v>1885.6</v>
      </c>
      <c r="G21" s="72">
        <f t="shared" si="1"/>
        <v>0.6662897526501766</v>
      </c>
      <c r="H21" s="1">
        <v>631.2</v>
      </c>
      <c r="I21" s="3">
        <v>709.3</v>
      </c>
      <c r="J21" s="79">
        <f t="shared" si="10"/>
        <v>1.1237325728770595</v>
      </c>
      <c r="K21" s="10">
        <v>265.2</v>
      </c>
      <c r="L21" s="3">
        <v>212.4</v>
      </c>
      <c r="M21" s="72">
        <f>L21/K21</f>
        <v>0.8009049773755657</v>
      </c>
      <c r="N21" s="95">
        <v>100</v>
      </c>
      <c r="O21" s="4">
        <v>64.4</v>
      </c>
      <c r="P21" s="79">
        <f t="shared" si="11"/>
        <v>0.644</v>
      </c>
      <c r="Q21" s="90">
        <v>11</v>
      </c>
      <c r="R21" s="12">
        <v>15.6</v>
      </c>
      <c r="S21" s="72">
        <f t="shared" si="7"/>
        <v>1.4181818181818182</v>
      </c>
      <c r="T21" s="78">
        <v>522</v>
      </c>
      <c r="U21" s="12">
        <v>441.6</v>
      </c>
      <c r="V21" s="79">
        <f t="shared" si="8"/>
        <v>0.8459770114942529</v>
      </c>
      <c r="W21" s="90">
        <v>25</v>
      </c>
      <c r="X21" s="12">
        <v>21</v>
      </c>
      <c r="Y21" s="72">
        <f t="shared" si="9"/>
        <v>0.84</v>
      </c>
      <c r="Z21" s="78"/>
      <c r="AA21" s="12"/>
      <c r="AB21" s="79" t="e">
        <f t="shared" si="4"/>
        <v>#DIV/0!</v>
      </c>
    </row>
    <row r="22" spans="1:28" ht="34.5" customHeight="1">
      <c r="A22" s="20" t="s">
        <v>12</v>
      </c>
      <c r="B22" s="9">
        <f t="shared" si="12"/>
        <v>115</v>
      </c>
      <c r="C22" s="3">
        <f t="shared" si="12"/>
        <v>101.2</v>
      </c>
      <c r="D22" s="79">
        <f t="shared" si="0"/>
        <v>0.88</v>
      </c>
      <c r="E22" s="10">
        <v>115</v>
      </c>
      <c r="F22" s="3">
        <v>101.2</v>
      </c>
      <c r="G22" s="72">
        <f t="shared" si="1"/>
        <v>0.88</v>
      </c>
      <c r="H22" s="1"/>
      <c r="I22" s="4"/>
      <c r="J22" s="79"/>
      <c r="K22" s="99"/>
      <c r="L22" s="3"/>
      <c r="M22" s="72"/>
      <c r="N22" s="1"/>
      <c r="O22" s="4"/>
      <c r="P22" s="94"/>
      <c r="Q22" s="90"/>
      <c r="R22" s="12"/>
      <c r="S22" s="88"/>
      <c r="T22" s="78"/>
      <c r="U22" s="12"/>
      <c r="V22" s="79"/>
      <c r="W22" s="90"/>
      <c r="X22" s="12"/>
      <c r="Y22" s="72"/>
      <c r="Z22" s="78"/>
      <c r="AA22" s="12"/>
      <c r="AB22" s="79"/>
    </row>
    <row r="23" spans="1:28" ht="30.75" customHeight="1">
      <c r="A23" s="20" t="s">
        <v>21</v>
      </c>
      <c r="B23" s="9">
        <f t="shared" si="12"/>
        <v>981</v>
      </c>
      <c r="C23" s="3">
        <f t="shared" si="12"/>
        <v>829.3</v>
      </c>
      <c r="D23" s="79">
        <f t="shared" si="0"/>
        <v>0.845361875637105</v>
      </c>
      <c r="E23" s="10">
        <v>165</v>
      </c>
      <c r="F23" s="3">
        <v>193.9</v>
      </c>
      <c r="G23" s="72">
        <f t="shared" si="1"/>
        <v>1.1751515151515153</v>
      </c>
      <c r="H23" s="9"/>
      <c r="I23" s="4"/>
      <c r="J23" s="79" t="e">
        <f>I23/H23</f>
        <v>#DIV/0!</v>
      </c>
      <c r="K23" s="10">
        <v>55</v>
      </c>
      <c r="L23" s="3">
        <v>49.8</v>
      </c>
      <c r="M23" s="72">
        <f>L23/K23</f>
        <v>0.9054545454545454</v>
      </c>
      <c r="N23" s="9">
        <v>220</v>
      </c>
      <c r="O23" s="3">
        <v>162</v>
      </c>
      <c r="P23" s="79">
        <f>O23/N23</f>
        <v>0.7363636363636363</v>
      </c>
      <c r="Q23" s="90">
        <v>336</v>
      </c>
      <c r="R23" s="12">
        <v>243.2</v>
      </c>
      <c r="S23" s="72">
        <f t="shared" si="7"/>
        <v>0.7238095238095238</v>
      </c>
      <c r="T23" s="78">
        <v>65</v>
      </c>
      <c r="U23" s="12">
        <v>65.3</v>
      </c>
      <c r="V23" s="79">
        <f t="shared" si="8"/>
        <v>1.0046153846153845</v>
      </c>
      <c r="W23" s="90">
        <v>60</v>
      </c>
      <c r="X23" s="12">
        <v>48</v>
      </c>
      <c r="Y23" s="72">
        <f>X23/W23</f>
        <v>0.8</v>
      </c>
      <c r="Z23" s="78">
        <v>80</v>
      </c>
      <c r="AA23" s="12">
        <v>67.1</v>
      </c>
      <c r="AB23" s="79">
        <f t="shared" si="4"/>
        <v>0.8387499999999999</v>
      </c>
    </row>
    <row r="24" spans="1:28" ht="30.75" customHeight="1">
      <c r="A24" s="20" t="s">
        <v>22</v>
      </c>
      <c r="B24" s="9">
        <f t="shared" si="12"/>
        <v>10760</v>
      </c>
      <c r="C24" s="3">
        <f t="shared" si="12"/>
        <v>18872.3</v>
      </c>
      <c r="D24" s="79">
        <f t="shared" si="0"/>
        <v>1.7539312267657992</v>
      </c>
      <c r="E24" s="10">
        <v>8430</v>
      </c>
      <c r="F24" s="3">
        <v>8260.3</v>
      </c>
      <c r="G24" s="72">
        <f t="shared" si="1"/>
        <v>0.9798695136417556</v>
      </c>
      <c r="H24" s="9">
        <v>100</v>
      </c>
      <c r="I24" s="3">
        <v>522.5</v>
      </c>
      <c r="J24" s="79">
        <f>I24/H24</f>
        <v>5.225</v>
      </c>
      <c r="K24" s="99">
        <v>1000</v>
      </c>
      <c r="L24" s="3">
        <v>3239.4</v>
      </c>
      <c r="M24" s="72">
        <f>L24/K24</f>
        <v>3.2394000000000003</v>
      </c>
      <c r="N24" s="1">
        <v>1000</v>
      </c>
      <c r="O24" s="4">
        <v>1469</v>
      </c>
      <c r="P24" s="79">
        <f>O24/N24</f>
        <v>1.469</v>
      </c>
      <c r="Q24" s="90"/>
      <c r="R24" s="11"/>
      <c r="S24" s="72" t="e">
        <f t="shared" si="7"/>
        <v>#DIV/0!</v>
      </c>
      <c r="T24" s="78"/>
      <c r="U24" s="11">
        <v>3654.5</v>
      </c>
      <c r="V24" s="79" t="e">
        <f t="shared" si="8"/>
        <v>#DIV/0!</v>
      </c>
      <c r="W24" s="90">
        <v>200</v>
      </c>
      <c r="X24" s="11">
        <v>975.4</v>
      </c>
      <c r="Y24" s="72">
        <f>X24/W24</f>
        <v>4.877</v>
      </c>
      <c r="Z24" s="78">
        <v>30</v>
      </c>
      <c r="AA24" s="12">
        <v>751.2</v>
      </c>
      <c r="AB24" s="79">
        <f t="shared" si="4"/>
        <v>25.040000000000003</v>
      </c>
    </row>
    <row r="25" spans="1:28" ht="20.25" customHeight="1">
      <c r="A25" s="20" t="s">
        <v>23</v>
      </c>
      <c r="B25" s="9"/>
      <c r="C25" s="4"/>
      <c r="D25" s="79"/>
      <c r="E25" s="10"/>
      <c r="F25" s="3"/>
      <c r="G25" s="72"/>
      <c r="H25" s="1"/>
      <c r="I25" s="4"/>
      <c r="J25" s="79"/>
      <c r="K25" s="99"/>
      <c r="L25" s="3"/>
      <c r="M25" s="72"/>
      <c r="N25" s="1"/>
      <c r="O25" s="4"/>
      <c r="P25" s="94"/>
      <c r="Q25" s="90"/>
      <c r="R25" s="13"/>
      <c r="S25" s="88"/>
      <c r="T25" s="78"/>
      <c r="U25" s="13"/>
      <c r="V25" s="79"/>
      <c r="W25" s="90"/>
      <c r="X25" s="11"/>
      <c r="Y25" s="72"/>
      <c r="Z25" s="80"/>
      <c r="AA25" s="11"/>
      <c r="AB25" s="79"/>
    </row>
    <row r="26" spans="1:28" ht="20.25" customHeight="1">
      <c r="A26" s="20" t="s">
        <v>24</v>
      </c>
      <c r="B26" s="9">
        <f>E26+H26+K26+N26+Q26+T26+W26+Z26</f>
        <v>250</v>
      </c>
      <c r="C26" s="3">
        <f>F26+I26+L26+O26+R26+U26+X26+AA26</f>
        <v>234.7</v>
      </c>
      <c r="D26" s="79">
        <f t="shared" si="0"/>
        <v>0.9388</v>
      </c>
      <c r="E26" s="10">
        <v>250</v>
      </c>
      <c r="F26" s="3">
        <v>234.7</v>
      </c>
      <c r="G26" s="72">
        <f t="shared" si="1"/>
        <v>0.9388</v>
      </c>
      <c r="H26" s="9"/>
      <c r="I26" s="3"/>
      <c r="J26" s="79" t="e">
        <f>I26/H26</f>
        <v>#DIV/0!</v>
      </c>
      <c r="K26" s="10"/>
      <c r="L26" s="3"/>
      <c r="M26" s="72" t="e">
        <f>L26/K26</f>
        <v>#DIV/0!</v>
      </c>
      <c r="N26" s="1"/>
      <c r="O26" s="4"/>
      <c r="P26" s="94"/>
      <c r="Q26" s="91"/>
      <c r="R26" s="11"/>
      <c r="S26" s="88"/>
      <c r="T26" s="80"/>
      <c r="U26" s="13"/>
      <c r="V26" s="79"/>
      <c r="W26" s="91"/>
      <c r="X26" s="11"/>
      <c r="Y26" s="72"/>
      <c r="Z26" s="80"/>
      <c r="AA26" s="11"/>
      <c r="AB26" s="79"/>
    </row>
    <row r="27" spans="1:28" ht="18" customHeight="1">
      <c r="A27" s="20" t="s">
        <v>25</v>
      </c>
      <c r="B27" s="9">
        <f>E27+H27+K27+N27+Q27+T27+W27+Z27</f>
        <v>0</v>
      </c>
      <c r="C27" s="3">
        <f>F27+I27+L27+O27+R27+U27+X27+AA27</f>
        <v>14.4</v>
      </c>
      <c r="D27" s="79" t="e">
        <f t="shared" si="0"/>
        <v>#DIV/0!</v>
      </c>
      <c r="E27" s="10"/>
      <c r="F27" s="3">
        <v>14.4</v>
      </c>
      <c r="G27" s="72" t="e">
        <f t="shared" si="1"/>
        <v>#DIV/0!</v>
      </c>
      <c r="H27" s="1"/>
      <c r="I27" s="3"/>
      <c r="J27" s="79" t="e">
        <f>I27/H27</f>
        <v>#DIV/0!</v>
      </c>
      <c r="K27" s="99"/>
      <c r="L27" s="3"/>
      <c r="M27" s="72" t="e">
        <f>L27/K27</f>
        <v>#DIV/0!</v>
      </c>
      <c r="N27" s="1"/>
      <c r="O27" s="4"/>
      <c r="P27" s="94"/>
      <c r="Q27" s="91"/>
      <c r="R27" s="11"/>
      <c r="S27" s="72" t="e">
        <f>R27/Q27</f>
        <v>#DIV/0!</v>
      </c>
      <c r="T27" s="80"/>
      <c r="U27" s="13"/>
      <c r="V27" s="79"/>
      <c r="W27" s="91"/>
      <c r="X27" s="11"/>
      <c r="Y27" s="72" t="e">
        <f>X27/W27</f>
        <v>#DIV/0!</v>
      </c>
      <c r="Z27" s="83"/>
      <c r="AA27" s="11"/>
      <c r="AB27" s="79" t="e">
        <f>AA27/Z27</f>
        <v>#DIV/0!</v>
      </c>
    </row>
    <row r="28" spans="1:28" ht="15.75" customHeight="1" thickBot="1">
      <c r="A28" s="23"/>
      <c r="B28" s="96"/>
      <c r="C28" s="101"/>
      <c r="D28" s="86"/>
      <c r="E28" s="100"/>
      <c r="F28" s="15"/>
      <c r="G28" s="74"/>
      <c r="H28" s="96"/>
      <c r="I28" s="101"/>
      <c r="J28" s="86"/>
      <c r="K28" s="100"/>
      <c r="L28" s="16"/>
      <c r="M28" s="74"/>
      <c r="N28" s="96"/>
      <c r="O28" s="97"/>
      <c r="P28" s="98"/>
      <c r="Q28" s="92"/>
      <c r="R28" s="17"/>
      <c r="S28" s="89"/>
      <c r="T28" s="93"/>
      <c r="U28" s="85"/>
      <c r="V28" s="86"/>
      <c r="W28" s="92"/>
      <c r="X28" s="17"/>
      <c r="Y28" s="74"/>
      <c r="Z28" s="84"/>
      <c r="AA28" s="85"/>
      <c r="AB28" s="86"/>
    </row>
    <row r="29" spans="1:28" ht="15.75" customHeight="1" thickBot="1">
      <c r="A29" s="67" t="s">
        <v>41</v>
      </c>
      <c r="B29" s="102">
        <f>B20+B9</f>
        <v>85772.80000000002</v>
      </c>
      <c r="C29" s="102">
        <f>C20+C9</f>
        <v>86492.7</v>
      </c>
      <c r="D29" s="103">
        <f>C29/B29</f>
        <v>1.0083931036412472</v>
      </c>
      <c r="E29" s="104">
        <f>SUM(E20+E9)</f>
        <v>55121.4</v>
      </c>
      <c r="F29" s="104">
        <f>SUM(F20+F9)</f>
        <v>52402.09999999999</v>
      </c>
      <c r="G29" s="103">
        <f t="shared" si="1"/>
        <v>0.9506670730424116</v>
      </c>
      <c r="H29" s="104">
        <f>SUM(H20+H9)</f>
        <v>18551.4</v>
      </c>
      <c r="I29" s="104">
        <f>SUM(I20+I9)</f>
        <v>16479.7</v>
      </c>
      <c r="J29" s="103">
        <f>I29/H29</f>
        <v>0.8883264874888148</v>
      </c>
      <c r="K29" s="104">
        <f>SUM(K20+K9)</f>
        <v>2205.5</v>
      </c>
      <c r="L29" s="104">
        <f>SUM(L20+L9)</f>
        <v>4282.1</v>
      </c>
      <c r="M29" s="103">
        <f>L29/K29</f>
        <v>1.9415552029018366</v>
      </c>
      <c r="N29" s="104">
        <f>SUM(N20+N9)</f>
        <v>2108.4</v>
      </c>
      <c r="O29" s="104">
        <f>SUM(O20+O9)</f>
        <v>2419.7</v>
      </c>
      <c r="P29" s="103">
        <f>O29/N29</f>
        <v>1.1476475052172261</v>
      </c>
      <c r="Q29" s="104">
        <f>SUM(Q20+Q9)</f>
        <v>1942</v>
      </c>
      <c r="R29" s="104">
        <f>SUM(R20+R9)</f>
        <v>1174.8</v>
      </c>
      <c r="S29" s="103">
        <f>R29/Q29</f>
        <v>0.6049433573635428</v>
      </c>
      <c r="T29" s="104">
        <f>SUM(T20+T9)</f>
        <v>2086.6</v>
      </c>
      <c r="U29" s="110">
        <f>SUM(U20+U9)</f>
        <v>6030.4</v>
      </c>
      <c r="V29" s="103">
        <f>U29/T29</f>
        <v>2.8900603853158247</v>
      </c>
      <c r="W29" s="104">
        <f>SUM(W20+W9)</f>
        <v>2443.9</v>
      </c>
      <c r="X29" s="104">
        <f>SUM(X20+X9)</f>
        <v>1941.2000000000003</v>
      </c>
      <c r="Y29" s="103">
        <f>X29/W29</f>
        <v>0.7943041859323213</v>
      </c>
      <c r="Z29" s="104">
        <f>SUM(Z20+Z9)</f>
        <v>1313.6</v>
      </c>
      <c r="AA29" s="104">
        <f>SUM(AA20+AA9)</f>
        <v>1762.7000000000003</v>
      </c>
      <c r="AB29" s="105">
        <f>AA29/Z29</f>
        <v>1.3418848964677226</v>
      </c>
    </row>
    <row r="34" ht="12.75">
      <c r="C34" t="s">
        <v>45</v>
      </c>
    </row>
    <row r="40" ht="12.75">
      <c r="E40" s="5"/>
    </row>
  </sheetData>
  <sheetProtection/>
  <mergeCells count="15">
    <mergeCell ref="A2:AB2"/>
    <mergeCell ref="A3:AB3"/>
    <mergeCell ref="A1:AB1"/>
    <mergeCell ref="Q7:S7"/>
    <mergeCell ref="B6:D7"/>
    <mergeCell ref="E6:AB6"/>
    <mergeCell ref="T7:V7"/>
    <mergeCell ref="Z7:AB7"/>
    <mergeCell ref="K7:M7"/>
    <mergeCell ref="N7:P7"/>
    <mergeCell ref="E7:G7"/>
    <mergeCell ref="H7:J7"/>
    <mergeCell ref="W7:Y7"/>
    <mergeCell ref="A6:A8"/>
    <mergeCell ref="AA5:AB5"/>
  </mergeCells>
  <printOptions/>
  <pageMargins left="0.3937007874015748" right="0" top="0" bottom="0" header="0" footer="0"/>
  <pageSetup fitToHeight="0" fitToWidth="1" horizontalDpi="600" verticalDpi="600" orientation="landscape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tabSelected="1" zoomScale="80" zoomScaleNormal="80" zoomScalePageLayoutView="0" workbookViewId="0" topLeftCell="A16">
      <selection activeCell="C21" sqref="C21:C27"/>
    </sheetView>
  </sheetViews>
  <sheetFormatPr defaultColWidth="9.140625" defaultRowHeight="12.75"/>
  <cols>
    <col min="1" max="1" width="52.140625" style="0" customWidth="1"/>
    <col min="2" max="3" width="14.421875" style="0" customWidth="1"/>
    <col min="4" max="4" width="12.140625" style="0" customWidth="1"/>
    <col min="5" max="5" width="12.57421875" style="0" customWidth="1"/>
  </cols>
  <sheetData>
    <row r="1" spans="1:5" ht="17.25" customHeight="1">
      <c r="A1" s="26"/>
      <c r="B1" s="26"/>
      <c r="C1" s="26"/>
      <c r="D1" s="111" t="s">
        <v>16</v>
      </c>
      <c r="E1" s="111"/>
    </row>
    <row r="2" spans="1:5" ht="15.75" customHeight="1">
      <c r="A2" s="26"/>
      <c r="B2" s="26"/>
      <c r="C2" s="26"/>
      <c r="D2" s="26"/>
      <c r="E2" s="26"/>
    </row>
    <row r="3" spans="1:5" ht="17.25" customHeight="1">
      <c r="A3" s="111" t="s">
        <v>4</v>
      </c>
      <c r="B3" s="111"/>
      <c r="C3" s="111"/>
      <c r="D3" s="111"/>
      <c r="E3" s="111"/>
    </row>
    <row r="4" spans="1:6" ht="39.75" customHeight="1">
      <c r="A4" s="111" t="s">
        <v>35</v>
      </c>
      <c r="B4" s="111"/>
      <c r="C4" s="111"/>
      <c r="D4" s="111"/>
      <c r="E4" s="111"/>
      <c r="F4" s="2"/>
    </row>
    <row r="5" spans="1:5" ht="17.25" customHeight="1">
      <c r="A5" s="111" t="s">
        <v>49</v>
      </c>
      <c r="B5" s="111"/>
      <c r="C5" s="111"/>
      <c r="D5" s="111"/>
      <c r="E5" s="111"/>
    </row>
    <row r="6" spans="1:5" ht="15.75" customHeight="1">
      <c r="A6" s="27"/>
      <c r="B6" s="27"/>
      <c r="C6" s="27"/>
      <c r="D6" s="27"/>
      <c r="E6" s="27"/>
    </row>
    <row r="7" spans="1:5" ht="15.75" customHeight="1" thickBot="1">
      <c r="A7" s="28"/>
      <c r="B7" s="28"/>
      <c r="C7" s="28"/>
      <c r="D7" s="112" t="s">
        <v>3</v>
      </c>
      <c r="E7" s="112"/>
    </row>
    <row r="8" spans="1:5" ht="85.5" customHeight="1" thickBot="1">
      <c r="A8" s="29" t="s">
        <v>0</v>
      </c>
      <c r="B8" s="30" t="s">
        <v>50</v>
      </c>
      <c r="C8" s="30" t="s">
        <v>48</v>
      </c>
      <c r="D8" s="30" t="s">
        <v>10</v>
      </c>
      <c r="E8" s="31" t="s">
        <v>1</v>
      </c>
    </row>
    <row r="9" spans="1:5" ht="17.25" customHeight="1" thickBot="1">
      <c r="A9" s="45" t="s">
        <v>17</v>
      </c>
      <c r="B9" s="46">
        <f>SUM(B10:B19)</f>
        <v>69282.4</v>
      </c>
      <c r="C9" s="46">
        <f>SUM(C10:C19)</f>
        <v>63090.899999999994</v>
      </c>
      <c r="D9" s="46">
        <f>C9-B9</f>
        <v>-6191.5</v>
      </c>
      <c r="E9" s="47">
        <f aca="true" t="shared" si="0" ref="E9:E29">C9/B9*100</f>
        <v>91.06338694964377</v>
      </c>
    </row>
    <row r="10" spans="1:5" ht="17.25" customHeight="1">
      <c r="A10" s="48" t="s">
        <v>6</v>
      </c>
      <c r="B10" s="35">
        <v>29540.3</v>
      </c>
      <c r="C10" s="35">
        <v>24340.3</v>
      </c>
      <c r="D10" s="35">
        <f aca="true" t="shared" si="1" ref="D10:D27">C10-B10</f>
        <v>-5200</v>
      </c>
      <c r="E10" s="33">
        <f t="shared" si="0"/>
        <v>82.39692894114143</v>
      </c>
    </row>
    <row r="11" spans="1:5" ht="17.25" customHeight="1">
      <c r="A11" s="36" t="s">
        <v>39</v>
      </c>
      <c r="B11" s="32">
        <v>14594.4</v>
      </c>
      <c r="C11" s="32">
        <v>15509.8</v>
      </c>
      <c r="D11" s="32">
        <f t="shared" si="1"/>
        <v>915.3999999999996</v>
      </c>
      <c r="E11" s="33">
        <f t="shared" si="0"/>
        <v>106.27226881543605</v>
      </c>
    </row>
    <row r="12" spans="1:5" ht="33" customHeight="1">
      <c r="A12" s="49" t="s">
        <v>43</v>
      </c>
      <c r="B12" s="32">
        <v>10007.7</v>
      </c>
      <c r="C12" s="32">
        <v>10642.9</v>
      </c>
      <c r="D12" s="32">
        <f t="shared" si="1"/>
        <v>635.1999999999989</v>
      </c>
      <c r="E12" s="33">
        <f t="shared" si="0"/>
        <v>106.34711272320313</v>
      </c>
    </row>
    <row r="13" spans="1:5" ht="38.25" customHeight="1">
      <c r="A13" s="49" t="s">
        <v>7</v>
      </c>
      <c r="B13" s="32">
        <v>90</v>
      </c>
      <c r="C13" s="32">
        <v>93.1</v>
      </c>
      <c r="D13" s="32">
        <f t="shared" si="1"/>
        <v>3.0999999999999943</v>
      </c>
      <c r="E13" s="33">
        <f t="shared" si="0"/>
        <v>103.44444444444443</v>
      </c>
    </row>
    <row r="14" spans="1:5" ht="36.75" customHeight="1">
      <c r="A14" s="49" t="s">
        <v>40</v>
      </c>
      <c r="B14" s="32">
        <v>905</v>
      </c>
      <c r="C14" s="32">
        <v>946.1</v>
      </c>
      <c r="D14" s="32">
        <f>C14-B14</f>
        <v>41.10000000000002</v>
      </c>
      <c r="E14" s="33">
        <f t="shared" si="0"/>
        <v>104.5414364640884</v>
      </c>
    </row>
    <row r="15" spans="1:5" ht="23.25" customHeight="1">
      <c r="A15" s="49" t="s">
        <v>11</v>
      </c>
      <c r="B15" s="32">
        <v>3465</v>
      </c>
      <c r="C15" s="32">
        <v>3623.7</v>
      </c>
      <c r="D15" s="32">
        <f>C15-B15</f>
        <v>158.69999999999982</v>
      </c>
      <c r="E15" s="33">
        <f>C15/B15*100</f>
        <v>104.58008658008657</v>
      </c>
    </row>
    <row r="16" spans="1:5" ht="17.25" customHeight="1">
      <c r="A16" s="36" t="s">
        <v>9</v>
      </c>
      <c r="B16" s="32">
        <v>985</v>
      </c>
      <c r="C16" s="32">
        <v>600.9</v>
      </c>
      <c r="D16" s="32">
        <f t="shared" si="1"/>
        <v>-384.1</v>
      </c>
      <c r="E16" s="33">
        <f t="shared" si="0"/>
        <v>61.005076142131976</v>
      </c>
    </row>
    <row r="17" spans="1:5" ht="17.25" customHeight="1">
      <c r="A17" s="36" t="s">
        <v>42</v>
      </c>
      <c r="B17" s="32">
        <v>8500</v>
      </c>
      <c r="C17" s="32">
        <v>6233.1</v>
      </c>
      <c r="D17" s="32">
        <f t="shared" si="1"/>
        <v>-2266.8999999999996</v>
      </c>
      <c r="E17" s="33">
        <f t="shared" si="0"/>
        <v>73.33058823529413</v>
      </c>
    </row>
    <row r="18" spans="1:5" ht="17.25" customHeight="1">
      <c r="A18" s="49" t="s">
        <v>8</v>
      </c>
      <c r="B18" s="32">
        <v>1195</v>
      </c>
      <c r="C18" s="38">
        <v>1101</v>
      </c>
      <c r="D18" s="32">
        <f t="shared" si="1"/>
        <v>-94</v>
      </c>
      <c r="E18" s="33">
        <f t="shared" si="0"/>
        <v>92.13389121338912</v>
      </c>
    </row>
    <row r="19" spans="1:5" ht="17.25" customHeight="1" thickBot="1">
      <c r="A19" s="50" t="s">
        <v>13</v>
      </c>
      <c r="B19" s="57"/>
      <c r="C19" s="39"/>
      <c r="D19" s="39">
        <f t="shared" si="1"/>
        <v>0</v>
      </c>
      <c r="E19" s="43" t="e">
        <f t="shared" si="0"/>
        <v>#DIV/0!</v>
      </c>
    </row>
    <row r="20" spans="1:5" ht="17.25" customHeight="1" thickBot="1">
      <c r="A20" s="51" t="s">
        <v>18</v>
      </c>
      <c r="B20" s="47">
        <f>SUM(B21:B27)</f>
        <v>16490.4</v>
      </c>
      <c r="C20" s="52">
        <f>SUM(C21:C27)</f>
        <v>23401.8</v>
      </c>
      <c r="D20" s="46">
        <f t="shared" si="1"/>
        <v>6911.399999999998</v>
      </c>
      <c r="E20" s="47">
        <f t="shared" si="0"/>
        <v>141.9116576917479</v>
      </c>
    </row>
    <row r="21" spans="1:5" ht="54" customHeight="1">
      <c r="A21" s="53" t="s">
        <v>20</v>
      </c>
      <c r="B21" s="35">
        <v>4384.4</v>
      </c>
      <c r="C21" s="35">
        <v>3349.9</v>
      </c>
      <c r="D21" s="40">
        <f t="shared" si="1"/>
        <v>-1034.4999999999995</v>
      </c>
      <c r="E21" s="54">
        <f t="shared" si="0"/>
        <v>76.40498129732688</v>
      </c>
    </row>
    <row r="22" spans="1:5" ht="34.5" customHeight="1">
      <c r="A22" s="49" t="s">
        <v>12</v>
      </c>
      <c r="B22" s="32">
        <v>115</v>
      </c>
      <c r="C22" s="32">
        <v>101.2</v>
      </c>
      <c r="D22" s="32">
        <f t="shared" si="1"/>
        <v>-13.799999999999997</v>
      </c>
      <c r="E22" s="33">
        <f t="shared" si="0"/>
        <v>88</v>
      </c>
    </row>
    <row r="23" spans="1:5" ht="36.75" customHeight="1">
      <c r="A23" s="49" t="s">
        <v>21</v>
      </c>
      <c r="B23" s="32">
        <v>981</v>
      </c>
      <c r="C23" s="32">
        <v>829.3</v>
      </c>
      <c r="D23" s="32">
        <f t="shared" si="1"/>
        <v>-151.70000000000005</v>
      </c>
      <c r="E23" s="33">
        <f t="shared" si="0"/>
        <v>84.5361875637105</v>
      </c>
    </row>
    <row r="24" spans="1:5" ht="36" customHeight="1">
      <c r="A24" s="49" t="s">
        <v>22</v>
      </c>
      <c r="B24" s="32">
        <v>10760</v>
      </c>
      <c r="C24" s="38">
        <v>18872.3</v>
      </c>
      <c r="D24" s="32">
        <f t="shared" si="1"/>
        <v>8112.299999999999</v>
      </c>
      <c r="E24" s="33">
        <f t="shared" si="0"/>
        <v>175.3931226765799</v>
      </c>
    </row>
    <row r="25" spans="1:5" ht="36" customHeight="1">
      <c r="A25" s="49" t="s">
        <v>23</v>
      </c>
      <c r="B25" s="32"/>
      <c r="C25" s="38"/>
      <c r="D25" s="32"/>
      <c r="E25" s="33"/>
    </row>
    <row r="26" spans="1:5" ht="36" customHeight="1">
      <c r="A26" s="49" t="s">
        <v>24</v>
      </c>
      <c r="B26" s="32">
        <v>250</v>
      </c>
      <c r="C26" s="32">
        <v>234.7</v>
      </c>
      <c r="D26" s="32">
        <f t="shared" si="1"/>
        <v>-15.300000000000011</v>
      </c>
      <c r="E26" s="33">
        <f t="shared" si="0"/>
        <v>93.88</v>
      </c>
    </row>
    <row r="27" spans="1:5" ht="18" customHeight="1">
      <c r="A27" s="49" t="s">
        <v>25</v>
      </c>
      <c r="B27" s="32"/>
      <c r="C27" s="38">
        <v>14.4</v>
      </c>
      <c r="D27" s="32">
        <f t="shared" si="1"/>
        <v>14.4</v>
      </c>
      <c r="E27" s="33" t="e">
        <f t="shared" si="0"/>
        <v>#DIV/0!</v>
      </c>
    </row>
    <row r="28" spans="1:5" ht="15.75" customHeight="1" thickBot="1">
      <c r="A28" s="55"/>
      <c r="B28" s="41"/>
      <c r="C28" s="41"/>
      <c r="D28" s="44"/>
      <c r="E28" s="66"/>
    </row>
    <row r="29" spans="1:5" ht="15.75" customHeight="1" thickBot="1">
      <c r="A29" s="45" t="s">
        <v>41</v>
      </c>
      <c r="B29" s="107">
        <f>SUM(B20+B9)</f>
        <v>85772.79999999999</v>
      </c>
      <c r="C29" s="109">
        <f>SUM(C20+C9)</f>
        <v>86492.7</v>
      </c>
      <c r="D29" s="109">
        <f>C29-B29</f>
        <v>719.9000000000087</v>
      </c>
      <c r="E29" s="108">
        <f t="shared" si="0"/>
        <v>100.83931036412477</v>
      </c>
    </row>
    <row r="40" ht="12.75">
      <c r="E40" s="5"/>
    </row>
  </sheetData>
  <sheetProtection/>
  <mergeCells count="5">
    <mergeCell ref="D1:E1"/>
    <mergeCell ref="A3:E3"/>
    <mergeCell ref="D7:E7"/>
    <mergeCell ref="A5:E5"/>
    <mergeCell ref="A4:E4"/>
  </mergeCells>
  <printOptions/>
  <pageMargins left="0.7874015748031497" right="0" top="0" bottom="0" header="0" footer="0"/>
  <pageSetup fitToHeight="0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dohod</cp:lastModifiedBy>
  <cp:lastPrinted>2022-11-01T10:23:57Z</cp:lastPrinted>
  <dcterms:created xsi:type="dcterms:W3CDTF">1996-10-08T23:32:33Z</dcterms:created>
  <dcterms:modified xsi:type="dcterms:W3CDTF">2022-11-01T10:26:01Z</dcterms:modified>
  <cp:category/>
  <cp:version/>
  <cp:contentType/>
  <cp:contentStatus/>
</cp:coreProperties>
</file>