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<sst xmlns="http://schemas.openxmlformats.org/spreadsheetml/2006/main" count="125" uniqueCount="54">
  <si>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</si>
  <si>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</si>
  <si>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</si>
  <si>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</si>
  <si>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</si>
  <si>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</si>
  <si>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</si>
  <si>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</si>
  <si>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</si>
  <si>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</si>
  <si>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</si>
  <si>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</si>
  <si>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</si>
  <si>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</si>
  <si>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</si>
  <si>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</si>
  <si>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</si>
  <si>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</si>
  <si>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</si>
  <si>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</si>
  <si>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</si>
  <si>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</si>
  <si>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</si>
  <si>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</si>
  <si>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</si>
  <si>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</si>
  <si>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</si>
  <si>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</si>
  <si>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</si>
  <si>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</si>
  <si>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</si>
  <si>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</si>
  <si>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</si>
  <si>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</si>
  <si>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</si>
  <si>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</si>
  <si>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</si>
  <si>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</si>
  <si>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</si>
  <si>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</si>
  <si>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</si>
  <si>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</si>
  <si>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</si>
  <si>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</si>
  <si>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</si>
  <si>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</si>
  <si>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сентябрь  2021 - 2022 года</t>
  </si>
  <si>
    <t>факт за январь -сентябрь  2021 года</t>
  </si>
  <si>
    <t>факт за январь - сентябрь  2022 года</t>
  </si>
  <si>
    <t>за январь - сентябрь  2022 года</t>
  </si>
  <si>
    <t xml:space="preserve"> план на январь - сентябрь  2022 года</t>
  </si>
  <si>
    <t>за  январь - сентябрь  2022 года</t>
  </si>
  <si>
    <t xml:space="preserve"> план на январь-сентябрь  2022 года</t>
  </si>
  <si>
    <t>факт за январь-сентябрь 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</si>
</sst>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88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88" fontId="1" fillId="0" borderId="10" xfId="0" applyNumberFormat="1" applyFont="1" applyBorder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88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8" fontId="6" fillId="0" borderId="11" xfId="0" applyNumberFormat="1" applyFont="1" applyBorder="1" applyAlignment="1">
      <alignment horizontal="center"/>
    </xf>
    <xf numFmtId="188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88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188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88" fontId="6" fillId="0" borderId="25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88" fontId="6" fillId="0" borderId="13" xfId="0" applyNumberFormat="1" applyFont="1" applyBorder="1" applyAlignment="1">
      <alignment horizontal="center"/>
    </xf>
    <xf numFmtId="188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88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88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88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88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88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88" fontId="4" fillId="0" borderId="37" xfId="0" applyNumberFormat="1" applyFont="1" applyBorder="1" applyAlignment="1">
      <alignment horizontal="center"/>
    </xf>
    <xf numFmtId="188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89" fontId="4" fillId="0" borderId="38" xfId="0" applyNumberFormat="1" applyFont="1" applyBorder="1" applyAlignment="1">
      <alignment horizontal="center"/>
    </xf>
    <xf numFmtId="189" fontId="1" fillId="0" borderId="39" xfId="0" applyNumberFormat="1" applyFont="1" applyBorder="1" applyAlignment="1">
      <alignment horizontal="center"/>
    </xf>
    <xf numFmtId="189" fontId="4" fillId="0" borderId="39" xfId="0" applyNumberFormat="1" applyFont="1" applyBorder="1" applyAlignment="1">
      <alignment horizontal="center"/>
    </xf>
    <xf numFmtId="189" fontId="1" fillId="0" borderId="40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189" fontId="4" fillId="0" borderId="30" xfId="0" applyNumberFormat="1" applyFont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/>
    </xf>
    <xf numFmtId="189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9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89" fontId="1" fillId="0" borderId="44" xfId="0" applyNumberFormat="1" applyFont="1" applyBorder="1" applyAlignment="1">
      <alignment horizontal="center"/>
    </xf>
    <xf numFmtId="189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88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88" fontId="4" fillId="0" borderId="29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89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88" fontId="7" fillId="0" borderId="13" xfId="0" applyNumberFormat="1" applyFont="1" applyBorder="1" applyAlignment="1">
      <alignment horizontal="center"/>
    </xf>
    <xf numFmtId="188" fontId="7" fillId="0" borderId="19" xfId="0" applyNumberFormat="1" applyFont="1" applyBorder="1" applyAlignment="1">
      <alignment horizontal="center"/>
    </xf>
    <xf numFmtId="188" fontId="7" fillId="0" borderId="29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80" zoomScaleNormal="80" zoomScalePageLayoutView="0" workbookViewId="0" topLeftCell="A9">
      <selection activeCell="C21" sqref="C21:C27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10" t="s">
        <v>26</v>
      </c>
      <c r="E1" s="110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0" t="s">
        <v>4</v>
      </c>
      <c r="B3" s="110"/>
      <c r="C3" s="110"/>
      <c r="D3" s="110"/>
      <c r="E3" s="110"/>
    </row>
    <row r="4" spans="1:6" ht="39.75" customHeight="1">
      <c r="A4" s="110" t="s">
        <v>36</v>
      </c>
      <c r="B4" s="110"/>
      <c r="C4" s="110"/>
      <c r="D4" s="110"/>
      <c r="E4" s="110"/>
      <c r="F4" s="2"/>
    </row>
    <row r="5" spans="1:5" ht="17.25" customHeight="1">
      <c r="A5" s="110" t="s">
        <v>46</v>
      </c>
      <c r="B5" s="110"/>
      <c r="C5" s="110"/>
      <c r="D5" s="110"/>
      <c r="E5" s="110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1" t="s">
        <v>3</v>
      </c>
      <c r="E7" s="111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52291.100000000006</v>
      </c>
      <c r="C9" s="46">
        <f>SUM(C10:C19)</f>
        <v>54170.9</v>
      </c>
      <c r="D9" s="46">
        <f>C9-B9</f>
        <v>1879.7999999999956</v>
      </c>
      <c r="E9" s="47">
        <f aca="true" t="shared" si="0" ref="E9:E31">C9/B9*100</f>
        <v>103.5948756098074</v>
      </c>
    </row>
    <row r="10" spans="1:5" ht="17.25" customHeight="1">
      <c r="A10" s="58" t="s">
        <v>6</v>
      </c>
      <c r="B10" s="35">
        <v>22108</v>
      </c>
      <c r="C10" s="35">
        <v>22048.9</v>
      </c>
      <c r="D10" s="35">
        <f aca="true" t="shared" si="1" ref="D10:D27">C10-B10</f>
        <v>-59.099999999998545</v>
      </c>
      <c r="E10" s="33">
        <f t="shared" si="0"/>
        <v>99.73267595440565</v>
      </c>
    </row>
    <row r="11" spans="1:5" ht="17.25" customHeight="1">
      <c r="A11" s="34" t="s">
        <v>39</v>
      </c>
      <c r="B11" s="32">
        <v>10880.4</v>
      </c>
      <c r="C11" s="32">
        <v>13841.9</v>
      </c>
      <c r="D11" s="32">
        <f t="shared" si="1"/>
        <v>2961.5</v>
      </c>
      <c r="E11" s="33">
        <f t="shared" si="0"/>
        <v>127.21866843130766</v>
      </c>
    </row>
    <row r="12" spans="1:5" ht="34.5" customHeight="1">
      <c r="A12" s="49" t="s">
        <v>43</v>
      </c>
      <c r="B12" s="32">
        <v>7465.2</v>
      </c>
      <c r="C12" s="32">
        <v>8262.5</v>
      </c>
      <c r="D12" s="32">
        <f t="shared" si="1"/>
        <v>797.3000000000002</v>
      </c>
      <c r="E12" s="33">
        <f t="shared" si="0"/>
        <v>110.68022290092696</v>
      </c>
    </row>
    <row r="13" spans="1:5" ht="39" customHeight="1">
      <c r="A13" s="37" t="s">
        <v>7</v>
      </c>
      <c r="B13" s="32">
        <v>719.9</v>
      </c>
      <c r="C13" s="32">
        <v>93.1</v>
      </c>
      <c r="D13" s="32">
        <f t="shared" si="1"/>
        <v>-626.8</v>
      </c>
      <c r="E13" s="33">
        <f t="shared" si="0"/>
        <v>12.932351715516043</v>
      </c>
    </row>
    <row r="14" spans="1:8" ht="42" customHeight="1">
      <c r="A14" s="37" t="s">
        <v>40</v>
      </c>
      <c r="B14" s="32">
        <v>529.2</v>
      </c>
      <c r="C14" s="32">
        <v>968.7</v>
      </c>
      <c r="D14" s="32">
        <f t="shared" si="1"/>
        <v>439.5</v>
      </c>
      <c r="E14" s="33">
        <f t="shared" si="0"/>
        <v>183.04988662131518</v>
      </c>
      <c r="H14" s="106"/>
    </row>
    <row r="15" spans="1:5" ht="21" customHeight="1">
      <c r="A15" s="37" t="s">
        <v>11</v>
      </c>
      <c r="B15" s="32">
        <v>5368.8</v>
      </c>
      <c r="C15" s="32">
        <v>3623.7</v>
      </c>
      <c r="D15" s="32">
        <f t="shared" si="1"/>
        <v>-1745.1000000000004</v>
      </c>
      <c r="E15" s="33">
        <f t="shared" si="0"/>
        <v>67.49552972731337</v>
      </c>
    </row>
    <row r="16" spans="1:5" ht="17.25" customHeight="1">
      <c r="A16" s="34" t="s">
        <v>9</v>
      </c>
      <c r="B16" s="32">
        <v>112.3</v>
      </c>
      <c r="C16" s="32">
        <v>276.8</v>
      </c>
      <c r="D16" s="32">
        <f t="shared" si="1"/>
        <v>164.5</v>
      </c>
      <c r="E16" s="33">
        <f t="shared" si="0"/>
        <v>246.4826357969724</v>
      </c>
    </row>
    <row r="17" spans="1:5" ht="17.25" customHeight="1">
      <c r="A17" s="34" t="s">
        <v>42</v>
      </c>
      <c r="B17" s="32">
        <v>4131.5</v>
      </c>
      <c r="C17" s="32">
        <v>4030.3</v>
      </c>
      <c r="D17" s="32">
        <f t="shared" si="1"/>
        <v>-101.19999999999982</v>
      </c>
      <c r="E17" s="33">
        <f t="shared" si="0"/>
        <v>97.55052644318044</v>
      </c>
    </row>
    <row r="18" spans="1:5" ht="17.25" customHeight="1">
      <c r="A18" s="37" t="s">
        <v>8</v>
      </c>
      <c r="B18" s="38">
        <v>975.8</v>
      </c>
      <c r="C18" s="38">
        <v>1025</v>
      </c>
      <c r="D18" s="32">
        <f t="shared" si="1"/>
        <v>49.200000000000045</v>
      </c>
      <c r="E18" s="33">
        <f t="shared" si="0"/>
        <v>105.0420168067227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5256.400000000001</v>
      </c>
      <c r="C20" s="46">
        <f>SUM(C21:C27)</f>
        <v>18020.2</v>
      </c>
      <c r="D20" s="46">
        <f t="shared" si="1"/>
        <v>12763.8</v>
      </c>
      <c r="E20" s="47">
        <f t="shared" si="0"/>
        <v>342.82398599802144</v>
      </c>
    </row>
    <row r="21" spans="1:9" ht="56.25" customHeight="1">
      <c r="A21" s="62" t="s">
        <v>20</v>
      </c>
      <c r="B21" s="35">
        <v>3521.6</v>
      </c>
      <c r="C21" s="35">
        <v>3095.8</v>
      </c>
      <c r="D21" s="35">
        <f t="shared" si="1"/>
        <v>-425.7999999999997</v>
      </c>
      <c r="E21" s="33">
        <f t="shared" si="0"/>
        <v>87.9089050431622</v>
      </c>
      <c r="H21" t="s">
        <v>45</v>
      </c>
      <c r="I21" s="8"/>
    </row>
    <row r="22" spans="1:5" ht="31.5" customHeight="1">
      <c r="A22" s="37" t="s">
        <v>12</v>
      </c>
      <c r="B22" s="32">
        <v>84.9</v>
      </c>
      <c r="C22" s="32">
        <v>116.2</v>
      </c>
      <c r="D22" s="32">
        <f t="shared" si="1"/>
        <v>31.299999999999997</v>
      </c>
      <c r="E22" s="33">
        <f t="shared" si="0"/>
        <v>136.86690223792698</v>
      </c>
    </row>
    <row r="23" spans="1:5" ht="36.75" customHeight="1">
      <c r="A23" s="37" t="s">
        <v>21</v>
      </c>
      <c r="B23" s="32">
        <v>1016.1</v>
      </c>
      <c r="C23" s="32">
        <v>768.6</v>
      </c>
      <c r="D23" s="32">
        <f t="shared" si="1"/>
        <v>-247.5</v>
      </c>
      <c r="E23" s="33">
        <f t="shared" si="0"/>
        <v>75.64216120460586</v>
      </c>
    </row>
    <row r="24" spans="1:5" ht="36" customHeight="1">
      <c r="A24" s="37" t="s">
        <v>22</v>
      </c>
      <c r="B24" s="38">
        <v>407.1</v>
      </c>
      <c r="C24" s="38">
        <v>13809.9</v>
      </c>
      <c r="D24" s="32">
        <f t="shared" si="1"/>
        <v>13402.8</v>
      </c>
      <c r="E24" s="33">
        <f t="shared" si="0"/>
        <v>3392.262343404568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211.9</v>
      </c>
      <c r="C26" s="32">
        <v>215.3</v>
      </c>
      <c r="D26" s="32">
        <f t="shared" si="1"/>
        <v>3.4000000000000057</v>
      </c>
      <c r="E26" s="33">
        <f t="shared" si="0"/>
        <v>101.60453043888626</v>
      </c>
    </row>
    <row r="27" spans="1:5" ht="18" customHeight="1">
      <c r="A27" s="37" t="s">
        <v>25</v>
      </c>
      <c r="B27" s="38">
        <v>14.8</v>
      </c>
      <c r="C27" s="38">
        <v>14.4</v>
      </c>
      <c r="D27" s="32">
        <f t="shared" si="1"/>
        <v>-0.40000000000000036</v>
      </c>
      <c r="E27" s="33">
        <f t="shared" si="0"/>
        <v>97.29729729729729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107">
        <f>B9+B20</f>
        <v>57547.50000000001</v>
      </c>
      <c r="C31" s="107">
        <f>C9+C20</f>
        <v>72191.1</v>
      </c>
      <c r="D31" s="107">
        <f>D9+D20</f>
        <v>14643.599999999995</v>
      </c>
      <c r="E31" s="108">
        <f t="shared" si="0"/>
        <v>125.44610973543593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70" zoomScaleNormal="7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A23" sqref="AA23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2.574218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3.8515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21" t="s">
        <v>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</row>
    <row r="2" spans="1:28" ht="16.5" customHeight="1">
      <c r="A2" s="121" t="s">
        <v>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</row>
    <row r="3" spans="1:28" ht="17.25" customHeight="1">
      <c r="A3" s="121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20" t="s">
        <v>3</v>
      </c>
      <c r="AB5" s="120"/>
    </row>
    <row r="6" spans="1:28" ht="15.75" customHeight="1" thickBot="1">
      <c r="A6" s="115" t="s">
        <v>0</v>
      </c>
      <c r="B6" s="122" t="s">
        <v>14</v>
      </c>
      <c r="C6" s="123"/>
      <c r="D6" s="124"/>
      <c r="E6" s="128" t="s">
        <v>2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</row>
    <row r="7" spans="1:28" ht="37.5" customHeight="1" thickBot="1">
      <c r="A7" s="118"/>
      <c r="B7" s="125"/>
      <c r="C7" s="126"/>
      <c r="D7" s="127"/>
      <c r="E7" s="116" t="s">
        <v>15</v>
      </c>
      <c r="F7" s="116"/>
      <c r="G7" s="117"/>
      <c r="H7" s="115" t="s">
        <v>28</v>
      </c>
      <c r="I7" s="116"/>
      <c r="J7" s="117"/>
      <c r="K7" s="112" t="s">
        <v>29</v>
      </c>
      <c r="L7" s="113"/>
      <c r="M7" s="114"/>
      <c r="N7" s="115" t="s">
        <v>30</v>
      </c>
      <c r="O7" s="116"/>
      <c r="P7" s="117"/>
      <c r="Q7" s="115" t="s">
        <v>31</v>
      </c>
      <c r="R7" s="116"/>
      <c r="S7" s="117"/>
      <c r="T7" s="115" t="s">
        <v>32</v>
      </c>
      <c r="U7" s="116"/>
      <c r="V7" s="117"/>
      <c r="W7" s="115" t="s">
        <v>33</v>
      </c>
      <c r="X7" s="116"/>
      <c r="Y7" s="117"/>
      <c r="Z7" s="112" t="s">
        <v>34</v>
      </c>
      <c r="AA7" s="113"/>
      <c r="AB7" s="114"/>
    </row>
    <row r="8" spans="1:28" ht="72" customHeight="1" thickBot="1">
      <c r="A8" s="119"/>
      <c r="B8" s="70" t="s">
        <v>52</v>
      </c>
      <c r="C8" s="14" t="s">
        <v>53</v>
      </c>
      <c r="D8" s="14" t="s">
        <v>1</v>
      </c>
      <c r="E8" s="70" t="s">
        <v>52</v>
      </c>
      <c r="F8" s="14" t="s">
        <v>53</v>
      </c>
      <c r="G8" s="14" t="s">
        <v>1</v>
      </c>
      <c r="H8" s="70" t="s">
        <v>52</v>
      </c>
      <c r="I8" s="14" t="s">
        <v>53</v>
      </c>
      <c r="J8" s="14" t="s">
        <v>1</v>
      </c>
      <c r="K8" s="70" t="s">
        <v>52</v>
      </c>
      <c r="L8" s="14" t="s">
        <v>53</v>
      </c>
      <c r="M8" s="14" t="s">
        <v>1</v>
      </c>
      <c r="N8" s="70" t="s">
        <v>52</v>
      </c>
      <c r="O8" s="14" t="s">
        <v>53</v>
      </c>
      <c r="P8" s="14" t="s">
        <v>1</v>
      </c>
      <c r="Q8" s="70" t="s">
        <v>52</v>
      </c>
      <c r="R8" s="14" t="s">
        <v>53</v>
      </c>
      <c r="S8" s="14" t="s">
        <v>1</v>
      </c>
      <c r="T8" s="70" t="s">
        <v>52</v>
      </c>
      <c r="U8" s="14" t="s">
        <v>53</v>
      </c>
      <c r="V8" s="14" t="s">
        <v>1</v>
      </c>
      <c r="W8" s="70" t="s">
        <v>52</v>
      </c>
      <c r="X8" s="14" t="s">
        <v>53</v>
      </c>
      <c r="Y8" s="14" t="s">
        <v>1</v>
      </c>
      <c r="Z8" s="70" t="s">
        <v>52</v>
      </c>
      <c r="AA8" s="14" t="s">
        <v>53</v>
      </c>
      <c r="AB8" s="14" t="s">
        <v>1</v>
      </c>
    </row>
    <row r="9" spans="1:28" ht="22.5" customHeight="1">
      <c r="A9" s="18" t="s">
        <v>17</v>
      </c>
      <c r="B9" s="75">
        <f>E9+H9+K9+N9+Q9+T9+W9+Z9</f>
        <v>49186.3</v>
      </c>
      <c r="C9" s="76">
        <f>F9+I9+L9+O9+R9+U9+X9+AA9</f>
        <v>54170.9</v>
      </c>
      <c r="D9" s="77">
        <f aca="true" t="shared" si="0" ref="D9:D27">C9/B9</f>
        <v>1.1013412271303187</v>
      </c>
      <c r="E9" s="68">
        <f>SUM(E10:E19)</f>
        <v>33637.1</v>
      </c>
      <c r="F9" s="69">
        <f>SUM(F10:F19)</f>
        <v>36522.399999999994</v>
      </c>
      <c r="G9" s="71">
        <f aca="true" t="shared" si="1" ref="G9:G29">F9/E9</f>
        <v>1.0857773113615619</v>
      </c>
      <c r="H9" s="75">
        <f>SUM(H10:H19)</f>
        <v>11882.4</v>
      </c>
      <c r="I9" s="76">
        <f>SUM(I10:I19)</f>
        <v>13140.300000000001</v>
      </c>
      <c r="J9" s="77">
        <f aca="true" t="shared" si="2" ref="J9:J15">I9/H9</f>
        <v>1.105862452029893</v>
      </c>
      <c r="K9" s="68">
        <f>SUM(K10:K19)</f>
        <v>395</v>
      </c>
      <c r="L9" s="69">
        <f>SUM(L10:L19)</f>
        <v>458.8</v>
      </c>
      <c r="M9" s="71">
        <f aca="true" t="shared" si="3" ref="M9:M18">L9/K9</f>
        <v>1.1615189873417722</v>
      </c>
      <c r="N9" s="75">
        <f>SUM(N10:N19)</f>
        <v>567.7</v>
      </c>
      <c r="O9" s="76">
        <f>SUM(O10:O19)</f>
        <v>540.1</v>
      </c>
      <c r="P9" s="77">
        <f>O9/N9</f>
        <v>0.9513827725911572</v>
      </c>
      <c r="Q9" s="68">
        <f>SUM(Q10:Q19)</f>
        <v>511.9</v>
      </c>
      <c r="R9" s="69">
        <f>SUM(R10:R19)</f>
        <v>660.0999999999999</v>
      </c>
      <c r="S9" s="71">
        <f>R9/Q9</f>
        <v>1.2895096698573938</v>
      </c>
      <c r="T9" s="75">
        <f>SUM(T10:T19)</f>
        <v>1071.8000000000002</v>
      </c>
      <c r="U9" s="76">
        <f>SUM(U10:U19)</f>
        <v>1661.8000000000002</v>
      </c>
      <c r="V9" s="77">
        <f>U9/T9</f>
        <v>1.5504758350438514</v>
      </c>
      <c r="W9" s="68">
        <f>SUM(W10:W19)</f>
        <v>627.5</v>
      </c>
      <c r="X9" s="69">
        <f>SUM(X10:X19)</f>
        <v>653</v>
      </c>
      <c r="Y9" s="71">
        <f>X9/W9</f>
        <v>1.0406374501992033</v>
      </c>
      <c r="Z9" s="75">
        <f>SUM(Z10:Z19)</f>
        <v>492.9</v>
      </c>
      <c r="AA9" s="76">
        <f>SUM(AA10:AA19)</f>
        <v>534.4</v>
      </c>
      <c r="AB9" s="77">
        <f aca="true" t="shared" si="4" ref="AB9:AB24">AA9/Z9</f>
        <v>1.0841955771961858</v>
      </c>
    </row>
    <row r="10" spans="1:28" ht="17.25" customHeight="1">
      <c r="A10" s="19" t="s">
        <v>6</v>
      </c>
      <c r="B10" s="9">
        <f aca="true" t="shared" si="5" ref="B10:B19">E10+H10+K10+N10+Q10+T10+W10+Z10</f>
        <v>20610.6</v>
      </c>
      <c r="C10" s="3">
        <f aca="true" t="shared" si="6" ref="C10:C19">F10+I10+L10+O10+R10+U10+X10+AA10</f>
        <v>22048.9</v>
      </c>
      <c r="D10" s="79">
        <f t="shared" si="0"/>
        <v>1.0697844798307667</v>
      </c>
      <c r="E10" s="10">
        <v>11822.6</v>
      </c>
      <c r="F10" s="3">
        <v>12717.6</v>
      </c>
      <c r="G10" s="72">
        <f t="shared" si="1"/>
        <v>1.075702468154213</v>
      </c>
      <c r="H10" s="9">
        <v>7460</v>
      </c>
      <c r="I10" s="3">
        <v>7850.6</v>
      </c>
      <c r="J10" s="79">
        <f t="shared" si="2"/>
        <v>1.0523592493297587</v>
      </c>
      <c r="K10" s="10">
        <v>292</v>
      </c>
      <c r="L10" s="3">
        <v>293.8</v>
      </c>
      <c r="M10" s="72">
        <f t="shared" si="3"/>
        <v>1.0061643835616438</v>
      </c>
      <c r="N10" s="9">
        <v>107.2</v>
      </c>
      <c r="O10" s="3">
        <v>147.7</v>
      </c>
      <c r="P10" s="79">
        <f>O10/N10</f>
        <v>1.3777985074626864</v>
      </c>
      <c r="Q10" s="90">
        <v>180</v>
      </c>
      <c r="R10" s="12">
        <v>244.2</v>
      </c>
      <c r="S10" s="72">
        <f>R10/Q10</f>
        <v>1.3566666666666667</v>
      </c>
      <c r="T10" s="78">
        <v>262.8</v>
      </c>
      <c r="U10" s="12">
        <v>227.3</v>
      </c>
      <c r="V10" s="79">
        <f>U10/T10</f>
        <v>0.8649162861491628</v>
      </c>
      <c r="W10" s="90">
        <v>194</v>
      </c>
      <c r="X10" s="12">
        <v>208.2</v>
      </c>
      <c r="Y10" s="72">
        <f>X10/W10</f>
        <v>1.0731958762886598</v>
      </c>
      <c r="Z10" s="78">
        <v>292</v>
      </c>
      <c r="AA10" s="12">
        <v>359.5</v>
      </c>
      <c r="AB10" s="79">
        <f t="shared" si="4"/>
        <v>1.231164383561644</v>
      </c>
    </row>
    <row r="11" spans="1:28" ht="17.25" customHeight="1">
      <c r="A11" s="19" t="s">
        <v>39</v>
      </c>
      <c r="B11" s="9">
        <f>E11+H11+K11+N11+Q11+T11+W11+Z11</f>
        <v>12135.8</v>
      </c>
      <c r="C11" s="3">
        <f>F11+I11+L11+O11+R11+U11+X11+AA11</f>
        <v>13841.9</v>
      </c>
      <c r="D11" s="79">
        <f t="shared" si="0"/>
        <v>1.1405840570872954</v>
      </c>
      <c r="E11" s="10">
        <v>9687.9</v>
      </c>
      <c r="F11" s="3">
        <v>11053.3</v>
      </c>
      <c r="G11" s="72">
        <f t="shared" si="1"/>
        <v>1.1409386967247803</v>
      </c>
      <c r="H11" s="1">
        <v>2447.9</v>
      </c>
      <c r="I11" s="3">
        <v>2788.6</v>
      </c>
      <c r="J11" s="79">
        <f t="shared" si="2"/>
        <v>1.1391805220801503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Z11" s="78"/>
      <c r="AA11" s="12"/>
      <c r="AB11" s="79" t="e">
        <f t="shared" si="4"/>
        <v>#DIV/0!</v>
      </c>
    </row>
    <row r="12" spans="1:28" ht="31.5" customHeight="1">
      <c r="A12" s="20" t="s">
        <v>43</v>
      </c>
      <c r="B12" s="9">
        <f>E12+H12+K12+N12+Q12+T12+W12+Z12</f>
        <v>7980.6</v>
      </c>
      <c r="C12" s="3">
        <f>F12+I12+L12+O12+R12+U12+X12+AA12</f>
        <v>8262.5</v>
      </c>
      <c r="D12" s="79">
        <f t="shared" si="0"/>
        <v>1.0353231586597498</v>
      </c>
      <c r="E12" s="10">
        <v>7980.6</v>
      </c>
      <c r="F12" s="3">
        <v>8262.5</v>
      </c>
      <c r="G12" s="72">
        <f t="shared" si="1"/>
        <v>1.0353231586597498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90</v>
      </c>
      <c r="C13" s="3">
        <f t="shared" si="6"/>
        <v>93.1</v>
      </c>
      <c r="D13" s="79">
        <f t="shared" si="0"/>
        <v>1.0344444444444443</v>
      </c>
      <c r="E13" s="10">
        <v>90</v>
      </c>
      <c r="F13" s="3">
        <v>93.1</v>
      </c>
      <c r="G13" s="72">
        <f t="shared" si="1"/>
        <v>1.0344444444444443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905</v>
      </c>
      <c r="C14" s="3">
        <f t="shared" si="6"/>
        <v>968.7</v>
      </c>
      <c r="D14" s="79">
        <f t="shared" si="0"/>
        <v>1.0703867403314917</v>
      </c>
      <c r="E14" s="10">
        <v>905</v>
      </c>
      <c r="F14" s="3">
        <v>968.7</v>
      </c>
      <c r="G14" s="72">
        <f t="shared" si="1"/>
        <v>1.0703867403314917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12"/>
      <c r="AB14" s="79" t="e">
        <f t="shared" si="4"/>
        <v>#DIV/0!</v>
      </c>
    </row>
    <row r="15" spans="1:28" ht="27.75" customHeight="1">
      <c r="A15" s="20" t="s">
        <v>44</v>
      </c>
      <c r="B15" s="9">
        <f>E15+H15+K15+N15+Q15+T15+W15+Z15</f>
        <v>3026.3</v>
      </c>
      <c r="C15" s="3">
        <f>F15+I15+L15+O15+R15+U15+X15+AA15</f>
        <v>3623.7</v>
      </c>
      <c r="D15" s="79">
        <f>C15/B15</f>
        <v>1.1974027690579254</v>
      </c>
      <c r="E15" s="10">
        <v>2176</v>
      </c>
      <c r="F15" s="3">
        <v>2402.2</v>
      </c>
      <c r="G15" s="72">
        <f t="shared" si="1"/>
        <v>1.1039522058823528</v>
      </c>
      <c r="H15" s="1">
        <v>246</v>
      </c>
      <c r="I15" s="4">
        <v>336.1</v>
      </c>
      <c r="J15" s="79">
        <f t="shared" si="2"/>
        <v>1.3662601626016262</v>
      </c>
      <c r="K15" s="99"/>
      <c r="L15" s="3"/>
      <c r="M15" s="72"/>
      <c r="N15" s="9"/>
      <c r="O15" s="4">
        <v>0.4</v>
      </c>
      <c r="P15" s="94"/>
      <c r="Q15" s="90">
        <v>101.4</v>
      </c>
      <c r="R15" s="11">
        <v>48.6</v>
      </c>
      <c r="S15" s="72">
        <f>R15/Q15</f>
        <v>0.47928994082840237</v>
      </c>
      <c r="T15" s="78">
        <v>96</v>
      </c>
      <c r="U15" s="12">
        <v>433.1</v>
      </c>
      <c r="V15" s="79">
        <f>U15/T15</f>
        <v>4.511458333333334</v>
      </c>
      <c r="W15" s="90">
        <v>277.5</v>
      </c>
      <c r="X15" s="11">
        <v>326.8</v>
      </c>
      <c r="Y15" s="72">
        <f>X15/W15</f>
        <v>1.1776576576576576</v>
      </c>
      <c r="Z15" s="78">
        <v>129.4</v>
      </c>
      <c r="AA15" s="11">
        <v>76.5</v>
      </c>
      <c r="AB15" s="79">
        <f t="shared" si="4"/>
        <v>0.5911901081916537</v>
      </c>
    </row>
    <row r="16" spans="1:28" ht="17.25" customHeight="1">
      <c r="A16" s="19" t="s">
        <v>9</v>
      </c>
      <c r="B16" s="9">
        <f t="shared" si="5"/>
        <v>133.1</v>
      </c>
      <c r="C16" s="3">
        <f t="shared" si="6"/>
        <v>276.8</v>
      </c>
      <c r="D16" s="79">
        <f t="shared" si="0"/>
        <v>2.079639368895567</v>
      </c>
      <c r="E16" s="10"/>
      <c r="F16" s="3"/>
      <c r="G16" s="72"/>
      <c r="H16" s="9">
        <v>75</v>
      </c>
      <c r="I16" s="3">
        <v>240.1</v>
      </c>
      <c r="J16" s="79">
        <f aca="true" t="shared" si="10" ref="J16:J21">I16/H16</f>
        <v>3.2013333333333334</v>
      </c>
      <c r="K16" s="10">
        <v>4</v>
      </c>
      <c r="L16" s="3">
        <v>-4</v>
      </c>
      <c r="M16" s="72">
        <f t="shared" si="3"/>
        <v>-1</v>
      </c>
      <c r="N16" s="1">
        <v>8.3</v>
      </c>
      <c r="O16" s="3">
        <v>4</v>
      </c>
      <c r="P16" s="79">
        <f aca="true" t="shared" si="11" ref="P16:P21">O16/N16</f>
        <v>0.48192771084337344</v>
      </c>
      <c r="Q16" s="90">
        <v>15</v>
      </c>
      <c r="R16" s="12">
        <v>5.4</v>
      </c>
      <c r="S16" s="72">
        <f t="shared" si="7"/>
        <v>0.36000000000000004</v>
      </c>
      <c r="T16" s="78">
        <v>23.3</v>
      </c>
      <c r="U16" s="12">
        <v>4.1</v>
      </c>
      <c r="V16" s="79">
        <f t="shared" si="8"/>
        <v>0.17596566523605148</v>
      </c>
      <c r="W16" s="90">
        <v>6</v>
      </c>
      <c r="X16" s="11">
        <v>26.9</v>
      </c>
      <c r="Y16" s="72">
        <f t="shared" si="9"/>
        <v>4.483333333333333</v>
      </c>
      <c r="Z16" s="78">
        <v>1.5</v>
      </c>
      <c r="AA16" s="12">
        <v>0.3</v>
      </c>
      <c r="AB16" s="79">
        <f t="shared" si="4"/>
        <v>0.19999999999999998</v>
      </c>
    </row>
    <row r="17" spans="1:28" ht="17.25" customHeight="1">
      <c r="A17" s="19" t="s">
        <v>19</v>
      </c>
      <c r="B17" s="9">
        <f t="shared" si="5"/>
        <v>3329.8999999999996</v>
      </c>
      <c r="C17" s="3">
        <f t="shared" si="6"/>
        <v>4030.3</v>
      </c>
      <c r="D17" s="79">
        <f t="shared" si="0"/>
        <v>1.2103366467461487</v>
      </c>
      <c r="E17" s="10"/>
      <c r="F17" s="3"/>
      <c r="G17" s="72"/>
      <c r="H17" s="9">
        <v>1653.5</v>
      </c>
      <c r="I17" s="3">
        <v>1924.9</v>
      </c>
      <c r="J17" s="79">
        <f t="shared" si="10"/>
        <v>1.1641366797701844</v>
      </c>
      <c r="K17" s="99">
        <v>99</v>
      </c>
      <c r="L17" s="3">
        <v>169</v>
      </c>
      <c r="M17" s="72">
        <f t="shared" si="3"/>
        <v>1.707070707070707</v>
      </c>
      <c r="N17" s="9">
        <v>452.2</v>
      </c>
      <c r="O17" s="4">
        <v>388</v>
      </c>
      <c r="P17" s="79">
        <f t="shared" si="11"/>
        <v>0.8580274214949137</v>
      </c>
      <c r="Q17" s="90">
        <v>215.5</v>
      </c>
      <c r="R17" s="12">
        <v>361.9</v>
      </c>
      <c r="S17" s="72">
        <f t="shared" si="7"/>
        <v>1.6793503480278422</v>
      </c>
      <c r="T17" s="78">
        <v>689.7</v>
      </c>
      <c r="U17" s="12">
        <v>997.3</v>
      </c>
      <c r="V17" s="79">
        <f t="shared" si="8"/>
        <v>1.445991010584312</v>
      </c>
      <c r="W17" s="90">
        <v>150</v>
      </c>
      <c r="X17" s="3">
        <v>91.1</v>
      </c>
      <c r="Y17" s="72">
        <f t="shared" si="9"/>
        <v>0.6073333333333333</v>
      </c>
      <c r="Z17" s="78">
        <v>70</v>
      </c>
      <c r="AA17" s="12">
        <v>98.1</v>
      </c>
      <c r="AB17" s="79">
        <f t="shared" si="4"/>
        <v>1.4014285714285712</v>
      </c>
    </row>
    <row r="18" spans="1:28" ht="17.25" customHeight="1">
      <c r="A18" s="20" t="s">
        <v>8</v>
      </c>
      <c r="B18" s="9">
        <f t="shared" si="5"/>
        <v>975</v>
      </c>
      <c r="C18" s="3">
        <f t="shared" si="6"/>
        <v>1025</v>
      </c>
      <c r="D18" s="79">
        <f t="shared" si="0"/>
        <v>1.0512820512820513</v>
      </c>
      <c r="E18" s="10">
        <v>975</v>
      </c>
      <c r="F18" s="3">
        <v>1025</v>
      </c>
      <c r="G18" s="72">
        <f t="shared" si="1"/>
        <v>1.0512820512820513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/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12151</v>
      </c>
      <c r="C20" s="25">
        <f t="shared" si="12"/>
        <v>18020.2</v>
      </c>
      <c r="D20" s="82">
        <f t="shared" si="0"/>
        <v>1.4830219735001235</v>
      </c>
      <c r="E20" s="24">
        <f>E21+E22+E23+E24+E25+E26+E27+E28</f>
        <v>8159.5</v>
      </c>
      <c r="F20" s="25">
        <f>F21+F22+F23+F24+F25+F26+F27+F28</f>
        <v>10525.399999999998</v>
      </c>
      <c r="G20" s="73">
        <f t="shared" si="1"/>
        <v>1.289956492432134</v>
      </c>
      <c r="H20" s="81">
        <f>H21+H22+H23+H24+H25+H26+H27+H28</f>
        <v>555.9</v>
      </c>
      <c r="I20" s="25">
        <f>I21+I22+I23+I24+I25+I26+I27+I28</f>
        <v>1162.6</v>
      </c>
      <c r="J20" s="82">
        <f t="shared" si="10"/>
        <v>2.091383342327757</v>
      </c>
      <c r="K20" s="24">
        <f>K21+K22+K23+K24+K25+K26+K27+K28</f>
        <v>1217.9</v>
      </c>
      <c r="L20" s="25">
        <f>L21+L22+L23+L24+L25+L26+L27+L28</f>
        <v>2821.2</v>
      </c>
      <c r="M20" s="73">
        <f>L20/K20</f>
        <v>2.3164463420642085</v>
      </c>
      <c r="N20" s="81">
        <f>N21+N22+N23+N24+N25+N26+N27+N28</f>
        <v>1215</v>
      </c>
      <c r="O20" s="25">
        <f>O21+O22+O23+O24+O25+O26+O27+O28</f>
        <v>1674.4</v>
      </c>
      <c r="P20" s="82">
        <f t="shared" si="11"/>
        <v>1.3781069958847738</v>
      </c>
      <c r="Q20" s="24">
        <f>Q21+Q22+Q23+Q24+Q25+Q26+Q27+Q28</f>
        <v>241</v>
      </c>
      <c r="R20" s="25">
        <f>R21+R22+R23+R24+R25+R26+R27+R28</f>
        <v>257</v>
      </c>
      <c r="S20" s="73">
        <f t="shared" si="7"/>
        <v>1.066390041493776</v>
      </c>
      <c r="T20" s="81">
        <f>T21+T22+T23+T24+T25+T26+T27+T28</f>
        <v>408.7</v>
      </c>
      <c r="U20" s="25">
        <f>U21+U22+U23+U24+U25+U26+U27+U28</f>
        <v>479.5</v>
      </c>
      <c r="V20" s="82">
        <f t="shared" si="8"/>
        <v>1.1732321996574504</v>
      </c>
      <c r="W20" s="24">
        <f>W21+W22+W23+W24+W25+W26+W27+W28</f>
        <v>263</v>
      </c>
      <c r="X20" s="25">
        <f>X21+X22+X23+X24+X25+X26+X27+X28</f>
        <v>1041.7</v>
      </c>
      <c r="Y20" s="73">
        <f t="shared" si="9"/>
        <v>3.9608365019011407</v>
      </c>
      <c r="Z20" s="81">
        <f>Z21+Z22+Z23+Z24+Z25+Z26+Z27+Z28</f>
        <v>90</v>
      </c>
      <c r="AA20" s="25">
        <f>AA21+AA22+AA23+AA24+AA25+AA26+AA27+AA28</f>
        <v>58.4</v>
      </c>
      <c r="AB20" s="82">
        <f t="shared" si="4"/>
        <v>0.6488888888888888</v>
      </c>
    </row>
    <row r="21" spans="1:28" ht="48.75" customHeight="1">
      <c r="A21" s="20" t="s">
        <v>20</v>
      </c>
      <c r="B21" s="9">
        <f t="shared" si="12"/>
        <v>2919.5</v>
      </c>
      <c r="C21" s="3">
        <f t="shared" si="12"/>
        <v>3095.8</v>
      </c>
      <c r="D21" s="79">
        <f t="shared" si="0"/>
        <v>1.060387052577496</v>
      </c>
      <c r="E21" s="10">
        <v>1860.5</v>
      </c>
      <c r="F21" s="3">
        <v>1739</v>
      </c>
      <c r="G21" s="72">
        <f t="shared" si="1"/>
        <v>0.9346949744692287</v>
      </c>
      <c r="H21" s="1">
        <v>455.9</v>
      </c>
      <c r="I21" s="3">
        <v>641.5</v>
      </c>
      <c r="J21" s="79">
        <f t="shared" si="10"/>
        <v>1.4071068216714193</v>
      </c>
      <c r="K21" s="10">
        <v>177.9</v>
      </c>
      <c r="L21" s="3">
        <v>199.6</v>
      </c>
      <c r="M21" s="72">
        <f>L21/K21</f>
        <v>1.1219786396852163</v>
      </c>
      <c r="N21" s="95">
        <v>50</v>
      </c>
      <c r="O21" s="4">
        <v>64.4</v>
      </c>
      <c r="P21" s="79">
        <f t="shared" si="11"/>
        <v>1.288</v>
      </c>
      <c r="Q21" s="90">
        <v>8</v>
      </c>
      <c r="R21" s="12">
        <v>13.8</v>
      </c>
      <c r="S21" s="72">
        <f t="shared" si="7"/>
        <v>1.725</v>
      </c>
      <c r="T21" s="78">
        <v>349.2</v>
      </c>
      <c r="U21" s="12">
        <v>419.2</v>
      </c>
      <c r="V21" s="79">
        <f t="shared" si="8"/>
        <v>1.2004581901489118</v>
      </c>
      <c r="W21" s="90">
        <v>18</v>
      </c>
      <c r="X21" s="12">
        <v>18.3</v>
      </c>
      <c r="Y21" s="72">
        <f t="shared" si="9"/>
        <v>1.0166666666666666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89</v>
      </c>
      <c r="C22" s="3">
        <f t="shared" si="12"/>
        <v>116.2</v>
      </c>
      <c r="D22" s="79">
        <f t="shared" si="0"/>
        <v>1.3056179775280898</v>
      </c>
      <c r="E22" s="10">
        <v>89</v>
      </c>
      <c r="F22" s="3">
        <v>116.2</v>
      </c>
      <c r="G22" s="72">
        <f t="shared" si="1"/>
        <v>1.3056179775280898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767.5</v>
      </c>
      <c r="C23" s="3">
        <f t="shared" si="12"/>
        <v>768.5999999999999</v>
      </c>
      <c r="D23" s="79">
        <f t="shared" si="0"/>
        <v>1.0014332247557003</v>
      </c>
      <c r="E23" s="10">
        <v>165</v>
      </c>
      <c r="F23" s="3">
        <v>181.6</v>
      </c>
      <c r="G23" s="72">
        <f t="shared" si="1"/>
        <v>1.1006060606060606</v>
      </c>
      <c r="H23" s="9"/>
      <c r="I23" s="4"/>
      <c r="J23" s="79" t="e">
        <f>I23/H23</f>
        <v>#DIV/0!</v>
      </c>
      <c r="K23" s="10">
        <v>40</v>
      </c>
      <c r="L23" s="3">
        <v>36.1</v>
      </c>
      <c r="M23" s="72">
        <f>L23/K23</f>
        <v>0.9025000000000001</v>
      </c>
      <c r="N23" s="9">
        <v>165</v>
      </c>
      <c r="O23" s="3">
        <v>141</v>
      </c>
      <c r="P23" s="79">
        <f>O23/N23</f>
        <v>0.8545454545454545</v>
      </c>
      <c r="Q23" s="90">
        <v>233</v>
      </c>
      <c r="R23" s="12">
        <v>243.2</v>
      </c>
      <c r="S23" s="72">
        <f t="shared" si="7"/>
        <v>1.0437768240343348</v>
      </c>
      <c r="T23" s="78">
        <v>59.5</v>
      </c>
      <c r="U23" s="12">
        <v>60.3</v>
      </c>
      <c r="V23" s="79">
        <f t="shared" si="8"/>
        <v>1.0134453781512605</v>
      </c>
      <c r="W23" s="90">
        <v>45</v>
      </c>
      <c r="X23" s="12">
        <v>48</v>
      </c>
      <c r="Y23" s="72">
        <f>X23/W23</f>
        <v>1.0666666666666667</v>
      </c>
      <c r="Z23" s="78">
        <v>60</v>
      </c>
      <c r="AA23" s="12">
        <v>58.4</v>
      </c>
      <c r="AB23" s="79">
        <f t="shared" si="4"/>
        <v>0.9733333333333333</v>
      </c>
    </row>
    <row r="24" spans="1:28" ht="30.75" customHeight="1">
      <c r="A24" s="20" t="s">
        <v>22</v>
      </c>
      <c r="B24" s="9">
        <f t="shared" si="12"/>
        <v>8160</v>
      </c>
      <c r="C24" s="3">
        <f t="shared" si="12"/>
        <v>13809.9</v>
      </c>
      <c r="D24" s="79">
        <f t="shared" si="0"/>
        <v>1.692389705882353</v>
      </c>
      <c r="E24" s="10">
        <v>5830</v>
      </c>
      <c r="F24" s="3">
        <v>8258.9</v>
      </c>
      <c r="G24" s="72">
        <f t="shared" si="1"/>
        <v>1.4166209262435676</v>
      </c>
      <c r="H24" s="9">
        <v>100</v>
      </c>
      <c r="I24" s="3">
        <v>521.1</v>
      </c>
      <c r="J24" s="79">
        <f>I24/H24</f>
        <v>5.211</v>
      </c>
      <c r="K24" s="99">
        <v>1000</v>
      </c>
      <c r="L24" s="3">
        <v>2585.5</v>
      </c>
      <c r="M24" s="72">
        <f>L24/K24</f>
        <v>2.5855</v>
      </c>
      <c r="N24" s="1">
        <v>1000</v>
      </c>
      <c r="O24" s="4">
        <v>1469</v>
      </c>
      <c r="P24" s="79">
        <f>O24/N24</f>
        <v>1.469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>
        <v>200</v>
      </c>
      <c r="X24" s="11">
        <v>975.4</v>
      </c>
      <c r="Y24" s="72">
        <f>X24/W24</f>
        <v>4.877</v>
      </c>
      <c r="Z24" s="78">
        <v>30</v>
      </c>
      <c r="AA24" s="12"/>
      <c r="AB24" s="79">
        <f t="shared" si="4"/>
        <v>0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215</v>
      </c>
      <c r="C26" s="3">
        <f>F26+I26+L26+O26+R26+U26+X26+AA26</f>
        <v>215.3</v>
      </c>
      <c r="D26" s="79">
        <f t="shared" si="0"/>
        <v>1.0013953488372094</v>
      </c>
      <c r="E26" s="10">
        <v>215</v>
      </c>
      <c r="F26" s="3">
        <v>215.3</v>
      </c>
      <c r="G26" s="72">
        <f t="shared" si="1"/>
        <v>1.0013953488372094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14.4</v>
      </c>
      <c r="D27" s="79" t="e">
        <f t="shared" si="0"/>
        <v>#DIV/0!</v>
      </c>
      <c r="E27" s="10"/>
      <c r="F27" s="3">
        <v>14.4</v>
      </c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61337.3</v>
      </c>
      <c r="C29" s="102">
        <f>C20+C9</f>
        <v>72191.1</v>
      </c>
      <c r="D29" s="103">
        <f>C29/B29</f>
        <v>1.1769526862121418</v>
      </c>
      <c r="E29" s="104">
        <f>SUM(E20+E9)</f>
        <v>41796.6</v>
      </c>
      <c r="F29" s="104">
        <f>SUM(F20+F9)</f>
        <v>47047.79999999999</v>
      </c>
      <c r="G29" s="103">
        <f t="shared" si="1"/>
        <v>1.125637013536986</v>
      </c>
      <c r="H29" s="104">
        <f>SUM(H20+H9)</f>
        <v>12438.3</v>
      </c>
      <c r="I29" s="104">
        <f>SUM(I20+I9)</f>
        <v>14302.900000000001</v>
      </c>
      <c r="J29" s="103">
        <f>I29/H29</f>
        <v>1.1499079456195784</v>
      </c>
      <c r="K29" s="104">
        <f>SUM(K20+K9)</f>
        <v>1612.9</v>
      </c>
      <c r="L29" s="104">
        <f>SUM(L20+L9)</f>
        <v>3280</v>
      </c>
      <c r="M29" s="103">
        <f>L29/K29</f>
        <v>2.033604067208134</v>
      </c>
      <c r="N29" s="104">
        <f>SUM(N20+N9)</f>
        <v>1782.7</v>
      </c>
      <c r="O29" s="104">
        <f>SUM(O20+O9)</f>
        <v>2214.5</v>
      </c>
      <c r="P29" s="103">
        <f>O29/N29</f>
        <v>1.2422168620631626</v>
      </c>
      <c r="Q29" s="104">
        <f>SUM(Q20+Q9)</f>
        <v>752.9</v>
      </c>
      <c r="R29" s="104">
        <f>SUM(R20+R9)</f>
        <v>917.0999999999999</v>
      </c>
      <c r="S29" s="103">
        <f>R29/Q29</f>
        <v>1.2180900517997078</v>
      </c>
      <c r="T29" s="104">
        <f>SUM(T20+T9)</f>
        <v>1480.5000000000002</v>
      </c>
      <c r="U29" s="104">
        <f>SUM(U20+U9)</f>
        <v>2141.3</v>
      </c>
      <c r="V29" s="103">
        <f>U29/T29</f>
        <v>1.4463356973995272</v>
      </c>
      <c r="W29" s="104">
        <f>SUM(W20+W9)</f>
        <v>890.5</v>
      </c>
      <c r="X29" s="104">
        <f>SUM(X20+X9)</f>
        <v>1694.7</v>
      </c>
      <c r="Y29" s="103">
        <f>X29/W29</f>
        <v>1.9030881527231893</v>
      </c>
      <c r="Z29" s="104">
        <f>SUM(Z20+Z9)</f>
        <v>582.9</v>
      </c>
      <c r="AA29" s="104">
        <f>SUM(AA20+AA9)</f>
        <v>592.8</v>
      </c>
      <c r="AB29" s="105">
        <f>AA29/Z29</f>
        <v>1.0169840452907875</v>
      </c>
    </row>
    <row r="34" ht="12.75">
      <c r="C34" t="s">
        <v>45</v>
      </c>
    </row>
    <row r="40" ht="12.75">
      <c r="E40" s="5"/>
    </row>
  </sheetData>
  <sheetProtection/>
  <mergeCells count="15"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  <mergeCell ref="E7:G7"/>
    <mergeCell ref="H7:J7"/>
    <mergeCell ref="W7:Y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8">
      <selection activeCell="C21" sqref="C21:C27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10" t="s">
        <v>16</v>
      </c>
      <c r="E1" s="110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0" t="s">
        <v>4</v>
      </c>
      <c r="B3" s="110"/>
      <c r="C3" s="110"/>
      <c r="D3" s="110"/>
      <c r="E3" s="110"/>
    </row>
    <row r="4" spans="1:6" ht="39.75" customHeight="1">
      <c r="A4" s="110" t="s">
        <v>35</v>
      </c>
      <c r="B4" s="110"/>
      <c r="C4" s="110"/>
      <c r="D4" s="110"/>
      <c r="E4" s="110"/>
      <c r="F4" s="2"/>
    </row>
    <row r="5" spans="1:5" ht="17.25" customHeight="1">
      <c r="A5" s="110" t="s">
        <v>49</v>
      </c>
      <c r="B5" s="110"/>
      <c r="C5" s="110"/>
      <c r="D5" s="110"/>
      <c r="E5" s="110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1" t="s">
        <v>3</v>
      </c>
      <c r="E7" s="111"/>
    </row>
    <row r="8" spans="1:5" ht="85.5" customHeight="1" thickBot="1">
      <c r="A8" s="29" t="s">
        <v>0</v>
      </c>
      <c r="B8" s="30" t="s">
        <v>50</v>
      </c>
      <c r="C8" s="30" t="s">
        <v>48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49186.3</v>
      </c>
      <c r="C9" s="46">
        <f>SUM(C10:C19)</f>
        <v>54170.9</v>
      </c>
      <c r="D9" s="46">
        <f>C9-B9</f>
        <v>4984.5999999999985</v>
      </c>
      <c r="E9" s="47">
        <f aca="true" t="shared" si="0" ref="E9:E29">C9/B9*100</f>
        <v>110.13412271303187</v>
      </c>
    </row>
    <row r="10" spans="1:5" ht="17.25" customHeight="1">
      <c r="A10" s="48" t="s">
        <v>6</v>
      </c>
      <c r="B10" s="35">
        <v>20610.6</v>
      </c>
      <c r="C10" s="35">
        <v>22048.9</v>
      </c>
      <c r="D10" s="35">
        <f aca="true" t="shared" si="1" ref="D10:D27">C10-B10</f>
        <v>1438.300000000003</v>
      </c>
      <c r="E10" s="33">
        <f t="shared" si="0"/>
        <v>106.97844798307668</v>
      </c>
    </row>
    <row r="11" spans="1:5" ht="17.25" customHeight="1">
      <c r="A11" s="36" t="s">
        <v>39</v>
      </c>
      <c r="B11" s="32">
        <v>12135.8</v>
      </c>
      <c r="C11" s="32">
        <v>13841.9</v>
      </c>
      <c r="D11" s="32">
        <f t="shared" si="1"/>
        <v>1706.1000000000004</v>
      </c>
      <c r="E11" s="33">
        <f t="shared" si="0"/>
        <v>114.05840570872954</v>
      </c>
    </row>
    <row r="12" spans="1:5" ht="33" customHeight="1">
      <c r="A12" s="49" t="s">
        <v>43</v>
      </c>
      <c r="B12" s="32">
        <v>7980.6</v>
      </c>
      <c r="C12" s="32">
        <v>8262.5</v>
      </c>
      <c r="D12" s="32">
        <f t="shared" si="1"/>
        <v>281.89999999999964</v>
      </c>
      <c r="E12" s="33">
        <f t="shared" si="0"/>
        <v>103.53231586597498</v>
      </c>
    </row>
    <row r="13" spans="1:5" ht="38.25" customHeight="1">
      <c r="A13" s="49" t="s">
        <v>7</v>
      </c>
      <c r="B13" s="32">
        <v>90</v>
      </c>
      <c r="C13" s="32">
        <v>93.1</v>
      </c>
      <c r="D13" s="32">
        <f t="shared" si="1"/>
        <v>3.0999999999999943</v>
      </c>
      <c r="E13" s="33">
        <f t="shared" si="0"/>
        <v>103.44444444444443</v>
      </c>
    </row>
    <row r="14" spans="1:5" ht="36.75" customHeight="1">
      <c r="A14" s="49" t="s">
        <v>40</v>
      </c>
      <c r="B14" s="32">
        <v>905</v>
      </c>
      <c r="C14" s="32">
        <v>968.7</v>
      </c>
      <c r="D14" s="32">
        <f>C14-B14</f>
        <v>63.700000000000045</v>
      </c>
      <c r="E14" s="33">
        <f t="shared" si="0"/>
        <v>107.03867403314918</v>
      </c>
    </row>
    <row r="15" spans="1:5" ht="23.25" customHeight="1">
      <c r="A15" s="49" t="s">
        <v>11</v>
      </c>
      <c r="B15" s="32">
        <v>3026.3</v>
      </c>
      <c r="C15" s="32">
        <v>3623.7</v>
      </c>
      <c r="D15" s="32">
        <f>C15-B15</f>
        <v>597.3999999999996</v>
      </c>
      <c r="E15" s="33">
        <f>C15/B15*100</f>
        <v>119.74027690579254</v>
      </c>
    </row>
    <row r="16" spans="1:5" ht="17.25" customHeight="1">
      <c r="A16" s="36" t="s">
        <v>9</v>
      </c>
      <c r="B16" s="32">
        <v>133.1</v>
      </c>
      <c r="C16" s="32">
        <v>276.8</v>
      </c>
      <c r="D16" s="32">
        <f t="shared" si="1"/>
        <v>143.70000000000002</v>
      </c>
      <c r="E16" s="33">
        <f t="shared" si="0"/>
        <v>207.96393688955672</v>
      </c>
    </row>
    <row r="17" spans="1:5" ht="17.25" customHeight="1">
      <c r="A17" s="36" t="s">
        <v>42</v>
      </c>
      <c r="B17" s="32">
        <v>3329.9</v>
      </c>
      <c r="C17" s="32">
        <v>4030.3</v>
      </c>
      <c r="D17" s="32">
        <f t="shared" si="1"/>
        <v>700.4000000000001</v>
      </c>
      <c r="E17" s="33">
        <f t="shared" si="0"/>
        <v>121.03366467461485</v>
      </c>
    </row>
    <row r="18" spans="1:5" ht="17.25" customHeight="1">
      <c r="A18" s="49" t="s">
        <v>8</v>
      </c>
      <c r="B18" s="32">
        <v>975</v>
      </c>
      <c r="C18" s="38">
        <v>1025</v>
      </c>
      <c r="D18" s="32">
        <f t="shared" si="1"/>
        <v>50</v>
      </c>
      <c r="E18" s="33">
        <f t="shared" si="0"/>
        <v>105.12820512820514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12151</v>
      </c>
      <c r="C20" s="52">
        <f>SUM(C21:C27)</f>
        <v>18020.2</v>
      </c>
      <c r="D20" s="46">
        <f t="shared" si="1"/>
        <v>5869.200000000001</v>
      </c>
      <c r="E20" s="47">
        <f t="shared" si="0"/>
        <v>148.30219735001236</v>
      </c>
    </row>
    <row r="21" spans="1:5" ht="54" customHeight="1">
      <c r="A21" s="53" t="s">
        <v>20</v>
      </c>
      <c r="B21" s="35">
        <v>2919.5</v>
      </c>
      <c r="C21" s="35">
        <v>3095.8</v>
      </c>
      <c r="D21" s="40">
        <f t="shared" si="1"/>
        <v>176.30000000000018</v>
      </c>
      <c r="E21" s="54">
        <f t="shared" si="0"/>
        <v>106.03870525774961</v>
      </c>
    </row>
    <row r="22" spans="1:5" ht="34.5" customHeight="1">
      <c r="A22" s="49" t="s">
        <v>12</v>
      </c>
      <c r="B22" s="32">
        <v>89</v>
      </c>
      <c r="C22" s="32">
        <v>116.2</v>
      </c>
      <c r="D22" s="32">
        <f t="shared" si="1"/>
        <v>27.200000000000003</v>
      </c>
      <c r="E22" s="33">
        <f t="shared" si="0"/>
        <v>130.56179775280899</v>
      </c>
    </row>
    <row r="23" spans="1:5" ht="36.75" customHeight="1">
      <c r="A23" s="49" t="s">
        <v>21</v>
      </c>
      <c r="B23" s="32">
        <v>767.5</v>
      </c>
      <c r="C23" s="32">
        <v>768.6</v>
      </c>
      <c r="D23" s="32">
        <f t="shared" si="1"/>
        <v>1.1000000000000227</v>
      </c>
      <c r="E23" s="33">
        <f t="shared" si="0"/>
        <v>100.14332247557003</v>
      </c>
    </row>
    <row r="24" spans="1:5" ht="36" customHeight="1">
      <c r="A24" s="49" t="s">
        <v>22</v>
      </c>
      <c r="B24" s="32">
        <v>8160</v>
      </c>
      <c r="C24" s="38">
        <v>13809.9</v>
      </c>
      <c r="D24" s="32">
        <f t="shared" si="1"/>
        <v>5649.9</v>
      </c>
      <c r="E24" s="33">
        <f t="shared" si="0"/>
        <v>169.2389705882353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215</v>
      </c>
      <c r="C26" s="32">
        <v>215.3</v>
      </c>
      <c r="D26" s="32">
        <f t="shared" si="1"/>
        <v>0.30000000000001137</v>
      </c>
      <c r="E26" s="33">
        <f t="shared" si="0"/>
        <v>100.13953488372094</v>
      </c>
    </row>
    <row r="27" spans="1:5" ht="18" customHeight="1">
      <c r="A27" s="49" t="s">
        <v>25</v>
      </c>
      <c r="B27" s="32"/>
      <c r="C27" s="38">
        <v>14.4</v>
      </c>
      <c r="D27" s="32">
        <f t="shared" si="1"/>
        <v>14.4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107">
        <f>SUM(B20+B9)</f>
        <v>61337.3</v>
      </c>
      <c r="C29" s="109">
        <f>SUM(C20+C9)</f>
        <v>72191.1</v>
      </c>
      <c r="D29" s="109">
        <f>C29-B29</f>
        <v>10853.800000000003</v>
      </c>
      <c r="E29" s="108">
        <f t="shared" si="0"/>
        <v>117.69526862121418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Dohody1</cp:lastModifiedBy>
  <cp:lastPrinted>2022-09-30T10:08:21Z</cp:lastPrinted>
  <dcterms:created xsi:type="dcterms:W3CDTF">1996-10-08T23:32:33Z</dcterms:created>
  <dcterms:modified xsi:type="dcterms:W3CDTF">2022-10-03T07:02:26Z</dcterms:modified>
  <cp:category/>
  <cp:version/>
  <cp:contentType/>
  <cp:contentStatus/>
</cp:coreProperties>
</file>