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<sst xmlns="http://schemas.openxmlformats.org/spreadsheetml/2006/main" count="125" uniqueCount="55">
  <si>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</si>
  <si>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</si>
  <si>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</si>
  <si>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</si>
  <si>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</si>
  <si>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</si>
  <si>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</si>
  <si>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</si>
  <si>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</si>
  <si>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</si>
  <si>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</si>
  <si>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</si>
  <si>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</si>
  <si>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</si>
  <si>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</si>
  <si>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</si>
  <si>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</si>
  <si>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</si>
  <si>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</si>
  <si>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</si>
  <si>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</si>
  <si>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</si>
  <si>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</si>
  <si>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</si>
  <si>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</si>
  <si>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</si>
  <si>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</si>
  <si>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</si>
  <si>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</si>
  <si>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</si>
  <si>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</si>
  <si>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</si>
  <si>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</si>
  <si>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</si>
  <si>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</si>
  <si>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</si>
  <si>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</si>
  <si>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</si>
  <si>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</si>
  <si>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</si>
  <si>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</si>
  <si>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</si>
  <si>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</si>
  <si>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</si>
  <si>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</si>
  <si>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</si>
  <si>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январь - май 2021 года</t>
  </si>
  <si>
    <t xml:space="preserve"> план на январь - май 2021 года</t>
  </si>
  <si>
    <t>факт за январь - май 2021 года</t>
  </si>
  <si>
    <t>за  январь - май   2020 - 2021 года</t>
  </si>
  <si>
    <t>факт за январь-май  2020 года</t>
  </si>
  <si>
    <t>факт за январь - май  2021 года</t>
  </si>
  <si>
    <t>за  январь - май  2021 года</t>
  </si>
  <si>
    <t xml:space="preserve"> план на январь -май  2021 года</t>
  </si>
  <si>
    <t>факт за январь - май  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</si>
</sst>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C21" sqref="C21:C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49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23665</v>
      </c>
      <c r="C9" s="46">
        <f>SUM(C10:C19)</f>
        <v>29805.9</v>
      </c>
      <c r="D9" s="46">
        <f>C9-B9</f>
        <v>6140.9000000000015</v>
      </c>
      <c r="E9" s="47">
        <f aca="true" t="shared" si="0" ref="E9:E31">C9/B9*100</f>
        <v>125.94929220367632</v>
      </c>
    </row>
    <row r="10" spans="1:5" ht="17.25" customHeight="1">
      <c r="A10" s="58" t="s">
        <v>6</v>
      </c>
      <c r="B10" s="35">
        <v>10886.1</v>
      </c>
      <c r="C10" s="35">
        <v>10388.1</v>
      </c>
      <c r="D10" s="35">
        <f aca="true" t="shared" si="1" ref="D10:D27">C10-B10</f>
        <v>-498</v>
      </c>
      <c r="E10" s="33">
        <f t="shared" si="0"/>
        <v>95.42535894397443</v>
      </c>
    </row>
    <row r="11" spans="1:5" ht="17.25" customHeight="1">
      <c r="A11" s="34" t="s">
        <v>39</v>
      </c>
      <c r="B11" s="32">
        <v>4875.3</v>
      </c>
      <c r="C11" s="32">
        <v>5727.8</v>
      </c>
      <c r="D11" s="32">
        <f t="shared" si="1"/>
        <v>852.5</v>
      </c>
      <c r="E11" s="33">
        <f t="shared" si="0"/>
        <v>117.48610341927676</v>
      </c>
    </row>
    <row r="12" spans="1:5" ht="34.5" customHeight="1">
      <c r="A12" s="49" t="s">
        <v>43</v>
      </c>
      <c r="B12" s="32">
        <v>1836.8</v>
      </c>
      <c r="C12" s="32">
        <v>5019.7</v>
      </c>
      <c r="D12" s="32">
        <f t="shared" si="1"/>
        <v>3182.8999999999996</v>
      </c>
      <c r="E12" s="33">
        <f t="shared" si="0"/>
        <v>273.2850609756098</v>
      </c>
    </row>
    <row r="13" spans="1:5" ht="39" customHeight="1">
      <c r="A13" s="37" t="s">
        <v>7</v>
      </c>
      <c r="B13" s="32">
        <v>1395.9</v>
      </c>
      <c r="C13" s="32">
        <v>699.5</v>
      </c>
      <c r="D13" s="32">
        <f t="shared" si="1"/>
        <v>-696.4000000000001</v>
      </c>
      <c r="E13" s="33">
        <f t="shared" si="0"/>
        <v>50.111039472741595</v>
      </c>
    </row>
    <row r="14" spans="1:8" ht="42" customHeight="1">
      <c r="A14" s="37" t="s">
        <v>40</v>
      </c>
      <c r="B14" s="32">
        <v>237.8</v>
      </c>
      <c r="C14" s="32">
        <v>458.1</v>
      </c>
      <c r="D14" s="32">
        <f t="shared" si="1"/>
        <v>220.3</v>
      </c>
      <c r="E14" s="33">
        <f t="shared" si="0"/>
        <v>192.64087468460892</v>
      </c>
      <c r="H14" s="106" t="s">
        <v>45</v>
      </c>
    </row>
    <row r="15" spans="1:5" ht="21" customHeight="1">
      <c r="A15" s="37" t="s">
        <v>11</v>
      </c>
      <c r="B15" s="32">
        <v>1242.3</v>
      </c>
      <c r="C15" s="32">
        <v>4099.6</v>
      </c>
      <c r="D15" s="32">
        <f t="shared" si="1"/>
        <v>2857.3</v>
      </c>
      <c r="E15" s="33">
        <f t="shared" si="0"/>
        <v>330.0008049585447</v>
      </c>
    </row>
    <row r="16" spans="1:5" ht="17.25" customHeight="1">
      <c r="A16" s="34" t="s">
        <v>9</v>
      </c>
      <c r="B16" s="32">
        <v>-109.7</v>
      </c>
      <c r="C16" s="32">
        <v>81.1</v>
      </c>
      <c r="D16" s="32">
        <f t="shared" si="1"/>
        <v>190.8</v>
      </c>
      <c r="E16" s="33">
        <f t="shared" si="0"/>
        <v>-73.9288969917958</v>
      </c>
    </row>
    <row r="17" spans="1:5" ht="17.25" customHeight="1">
      <c r="A17" s="34" t="s">
        <v>42</v>
      </c>
      <c r="B17" s="32">
        <v>2885.8</v>
      </c>
      <c r="C17" s="32">
        <v>2877.2</v>
      </c>
      <c r="D17" s="32">
        <f t="shared" si="1"/>
        <v>-8.600000000000364</v>
      </c>
      <c r="E17" s="33">
        <f t="shared" si="0"/>
        <v>99.70198904983019</v>
      </c>
    </row>
    <row r="18" spans="1:5" ht="17.25" customHeight="1">
      <c r="A18" s="37" t="s">
        <v>8</v>
      </c>
      <c r="B18" s="38">
        <v>414.7</v>
      </c>
      <c r="C18" s="38">
        <v>454.8</v>
      </c>
      <c r="D18" s="32">
        <f t="shared" si="1"/>
        <v>40.10000000000002</v>
      </c>
      <c r="E18" s="33">
        <f t="shared" si="0"/>
        <v>109.66964070412347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8149.2</v>
      </c>
      <c r="C20" s="46">
        <f>SUM(C21:C27)</f>
        <v>2910.4</v>
      </c>
      <c r="D20" s="46">
        <f t="shared" si="1"/>
        <v>-5238.799999999999</v>
      </c>
      <c r="E20" s="47">
        <f t="shared" si="0"/>
        <v>35.71393511019487</v>
      </c>
    </row>
    <row r="21" spans="1:9" ht="56.25" customHeight="1">
      <c r="A21" s="62" t="s">
        <v>20</v>
      </c>
      <c r="B21" s="35">
        <v>1761.8</v>
      </c>
      <c r="C21" s="35">
        <v>2113.1</v>
      </c>
      <c r="D21" s="35">
        <f t="shared" si="1"/>
        <v>351.29999999999995</v>
      </c>
      <c r="E21" s="33">
        <f t="shared" si="0"/>
        <v>119.93983426041548</v>
      </c>
      <c r="I21" s="8"/>
    </row>
    <row r="22" spans="1:5" ht="31.5" customHeight="1">
      <c r="A22" s="37" t="s">
        <v>12</v>
      </c>
      <c r="B22" s="32">
        <v>105.7</v>
      </c>
      <c r="C22" s="32">
        <v>59</v>
      </c>
      <c r="D22" s="32">
        <f t="shared" si="1"/>
        <v>-46.7</v>
      </c>
      <c r="E22" s="33">
        <f t="shared" si="0"/>
        <v>55.81835383159886</v>
      </c>
    </row>
    <row r="23" spans="1:5" ht="36.75" customHeight="1">
      <c r="A23" s="37" t="s">
        <v>21</v>
      </c>
      <c r="B23" s="32">
        <v>421.7</v>
      </c>
      <c r="C23" s="32">
        <v>514.7</v>
      </c>
      <c r="D23" s="32">
        <f t="shared" si="1"/>
        <v>93.00000000000006</v>
      </c>
      <c r="E23" s="33">
        <f t="shared" si="0"/>
        <v>122.0535926013754</v>
      </c>
    </row>
    <row r="24" spans="1:5" ht="36" customHeight="1">
      <c r="A24" s="37" t="s">
        <v>22</v>
      </c>
      <c r="B24" s="38">
        <v>5686.2</v>
      </c>
      <c r="C24" s="38">
        <v>97.7</v>
      </c>
      <c r="D24" s="32">
        <f t="shared" si="1"/>
        <v>-5588.5</v>
      </c>
      <c r="E24" s="33">
        <f t="shared" si="0"/>
        <v>1.7181949280714715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173.8</v>
      </c>
      <c r="C26" s="32">
        <v>125.9</v>
      </c>
      <c r="D26" s="32">
        <f t="shared" si="1"/>
        <v>-47.900000000000006</v>
      </c>
      <c r="E26" s="33">
        <f t="shared" si="0"/>
        <v>72.43958573072497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31814.2</v>
      </c>
      <c r="C31" s="46">
        <f>C9+C20</f>
        <v>32716.300000000003</v>
      </c>
      <c r="D31" s="46">
        <f>D9+D20</f>
        <v>902.1000000000022</v>
      </c>
      <c r="E31" s="47">
        <f t="shared" si="0"/>
        <v>102.8355262744309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3" sqref="F33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25074.399999999998</v>
      </c>
      <c r="C9" s="76">
        <f>F9+I9+L9+O9+R9+U9+X9+AA9</f>
        <v>29805.89999999999</v>
      </c>
      <c r="D9" s="77">
        <f aca="true" t="shared" si="0" ref="D9:D27">C9/B9</f>
        <v>1.1886984334620168</v>
      </c>
      <c r="E9" s="68">
        <f>SUM(E10:E19)</f>
        <v>16514.800000000003</v>
      </c>
      <c r="F9" s="69">
        <f>SUM(F10:F19)</f>
        <v>19928.299999999996</v>
      </c>
      <c r="G9" s="71">
        <f aca="true" t="shared" si="1" ref="G9:G29">F9/E9</f>
        <v>1.2066933901712398</v>
      </c>
      <c r="H9" s="75">
        <f>SUM(H10:H19)</f>
        <v>6078.1</v>
      </c>
      <c r="I9" s="76">
        <f>SUM(I10:I19)</f>
        <v>6492.8</v>
      </c>
      <c r="J9" s="77">
        <f aca="true" t="shared" si="2" ref="J9:J15">I9/H9</f>
        <v>1.0682285582665636</v>
      </c>
      <c r="K9" s="68">
        <f>SUM(K10:K19)</f>
        <v>318</v>
      </c>
      <c r="L9" s="69">
        <f>SUM(L10:L19)</f>
        <v>332.9</v>
      </c>
      <c r="M9" s="71">
        <f aca="true" t="shared" si="3" ref="M9:M18">L9/K9</f>
        <v>1.0468553459119496</v>
      </c>
      <c r="N9" s="75">
        <f>SUM(N10:N19)</f>
        <v>312.1</v>
      </c>
      <c r="O9" s="76">
        <f>SUM(O10:O19)</f>
        <v>336.8</v>
      </c>
      <c r="P9" s="77">
        <f>O9/N9</f>
        <v>1.0791413008651074</v>
      </c>
      <c r="Q9" s="68">
        <f>SUM(Q10:Q19)</f>
        <v>174.8</v>
      </c>
      <c r="R9" s="69">
        <f>SUM(R10:R19)</f>
        <v>293.6</v>
      </c>
      <c r="S9" s="71">
        <f>R9/Q9</f>
        <v>1.6796338672768878</v>
      </c>
      <c r="T9" s="75">
        <f>SUM(T10:T19)</f>
        <v>608.9</v>
      </c>
      <c r="U9" s="76">
        <f>SUM(U10:U19)</f>
        <v>821.1</v>
      </c>
      <c r="V9" s="77">
        <f>U9/T9</f>
        <v>1.3484972901954344</v>
      </c>
      <c r="W9" s="68">
        <f>SUM(W10:W19)</f>
        <v>603.1</v>
      </c>
      <c r="X9" s="69">
        <f>SUM(X10:X19)</f>
        <v>946.0999999999999</v>
      </c>
      <c r="Y9" s="71">
        <f>X9/W9</f>
        <v>1.5687282374398936</v>
      </c>
      <c r="Z9" s="75">
        <f>SUM(Z10:Z19)</f>
        <v>464.6</v>
      </c>
      <c r="AA9" s="76">
        <f>SUM(AA10:AA19)</f>
        <v>654.3</v>
      </c>
      <c r="AB9" s="77">
        <f aca="true" t="shared" si="4" ref="AB9:AB24">AA9/Z9</f>
        <v>1.4083082221265604</v>
      </c>
    </row>
    <row r="10" spans="1:28" ht="17.25" customHeight="1">
      <c r="A10" s="19" t="s">
        <v>6</v>
      </c>
      <c r="B10" s="9">
        <f aca="true" t="shared" si="5" ref="B10:B19">E10+H10+K10+N10+Q10+T10+W10+Z10</f>
        <v>10091.300000000001</v>
      </c>
      <c r="C10" s="3">
        <f aca="true" t="shared" si="6" ref="C10:C19">F10+I10+L10+O10+R10+U10+X10+AA10</f>
        <v>10388.099999999999</v>
      </c>
      <c r="D10" s="79">
        <f t="shared" si="0"/>
        <v>1.0294114732492343</v>
      </c>
      <c r="E10" s="10">
        <v>5766</v>
      </c>
      <c r="F10" s="3">
        <v>6003.1</v>
      </c>
      <c r="G10" s="72">
        <f t="shared" si="1"/>
        <v>1.0411203607353452</v>
      </c>
      <c r="H10" s="9">
        <v>3695</v>
      </c>
      <c r="I10" s="3">
        <v>3677.2</v>
      </c>
      <c r="J10" s="79">
        <f t="shared" si="2"/>
        <v>0.9951826792963464</v>
      </c>
      <c r="K10" s="10">
        <v>125</v>
      </c>
      <c r="L10" s="3">
        <v>137.7</v>
      </c>
      <c r="M10" s="72">
        <f t="shared" si="3"/>
        <v>1.1016</v>
      </c>
      <c r="N10" s="9">
        <v>57.1</v>
      </c>
      <c r="O10" s="3">
        <v>57.4</v>
      </c>
      <c r="P10" s="79">
        <f>O10/N10</f>
        <v>1.0052539404553416</v>
      </c>
      <c r="Q10" s="90">
        <v>73</v>
      </c>
      <c r="R10" s="12">
        <v>85.1</v>
      </c>
      <c r="S10" s="72">
        <f>R10/Q10</f>
        <v>1.165753424657534</v>
      </c>
      <c r="T10" s="78">
        <v>62.1</v>
      </c>
      <c r="U10" s="12">
        <v>116.4</v>
      </c>
      <c r="V10" s="79">
        <f>U10/T10</f>
        <v>1.8743961352657006</v>
      </c>
      <c r="W10" s="90">
        <v>63</v>
      </c>
      <c r="X10" s="12">
        <v>82.4</v>
      </c>
      <c r="Y10" s="72">
        <f>X10/W10</f>
        <v>1.307936507936508</v>
      </c>
      <c r="Z10" s="78">
        <v>250.1</v>
      </c>
      <c r="AA10" s="12">
        <v>228.8</v>
      </c>
      <c r="AB10" s="79">
        <f t="shared" si="4"/>
        <v>0.9148340663734507</v>
      </c>
    </row>
    <row r="11" spans="1:28" ht="17.25" customHeight="1">
      <c r="A11" s="19" t="s">
        <v>39</v>
      </c>
      <c r="B11" s="9">
        <f>E11+H11+K11+N11+Q11+T11+W11+Z11</f>
        <v>5558.8</v>
      </c>
      <c r="C11" s="3">
        <f>F11+I11+L11+O11+R11+U11+X11+AA11</f>
        <v>5727.8</v>
      </c>
      <c r="D11" s="79">
        <f t="shared" si="0"/>
        <v>1.0304022450888681</v>
      </c>
      <c r="E11" s="10">
        <v>4450</v>
      </c>
      <c r="F11" s="3">
        <v>4574</v>
      </c>
      <c r="G11" s="72">
        <f t="shared" si="1"/>
        <v>1.0278651685393259</v>
      </c>
      <c r="H11" s="1">
        <v>1108.8</v>
      </c>
      <c r="I11" s="3">
        <v>1153.8</v>
      </c>
      <c r="J11" s="79">
        <f t="shared" si="2"/>
        <v>1.0405844155844155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3751.2</v>
      </c>
      <c r="C12" s="3">
        <f>F12+I12+L12+O12+R12+U12+X12+AA12</f>
        <v>5019.7</v>
      </c>
      <c r="D12" s="79">
        <f t="shared" si="0"/>
        <v>1.3381584559607593</v>
      </c>
      <c r="E12" s="10">
        <v>3751.2</v>
      </c>
      <c r="F12" s="3">
        <v>5019.7</v>
      </c>
      <c r="G12" s="72">
        <f t="shared" si="1"/>
        <v>1.3381584559607593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687</v>
      </c>
      <c r="C13" s="3">
        <f t="shared" si="6"/>
        <v>699.5</v>
      </c>
      <c r="D13" s="79">
        <f t="shared" si="0"/>
        <v>1.0181950509461426</v>
      </c>
      <c r="E13" s="10">
        <v>687</v>
      </c>
      <c r="F13" s="3">
        <v>699.5</v>
      </c>
      <c r="G13" s="72">
        <f t="shared" si="1"/>
        <v>1.0181950509461426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457.5</v>
      </c>
      <c r="C14" s="3">
        <f t="shared" si="6"/>
        <v>458.1</v>
      </c>
      <c r="D14" s="79">
        <f t="shared" si="0"/>
        <v>1.001311475409836</v>
      </c>
      <c r="E14" s="10">
        <v>457.5</v>
      </c>
      <c r="F14" s="3">
        <v>458.1</v>
      </c>
      <c r="G14" s="72">
        <f t="shared" si="1"/>
        <v>1.001311475409836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1502.9999999999998</v>
      </c>
      <c r="C15" s="3">
        <f>F15+I15+L15+O15+R15+U15+X15+AA15</f>
        <v>4099.6</v>
      </c>
      <c r="D15" s="79">
        <f>C15/B15</f>
        <v>2.727611443779109</v>
      </c>
      <c r="E15" s="10">
        <v>1017.1</v>
      </c>
      <c r="F15" s="3">
        <v>2722.1</v>
      </c>
      <c r="G15" s="72">
        <f t="shared" si="1"/>
        <v>2.676334677022908</v>
      </c>
      <c r="H15" s="1">
        <v>87.5</v>
      </c>
      <c r="I15" s="4">
        <v>369.1</v>
      </c>
      <c r="J15" s="79">
        <f t="shared" si="2"/>
        <v>4.218285714285715</v>
      </c>
      <c r="K15" s="99"/>
      <c r="L15" s="3"/>
      <c r="M15" s="72"/>
      <c r="N15" s="9"/>
      <c r="O15" s="4"/>
      <c r="P15" s="94"/>
      <c r="Q15" s="90">
        <v>22.8</v>
      </c>
      <c r="R15" s="11">
        <v>100.4</v>
      </c>
      <c r="S15" s="72">
        <f>R15/Q15</f>
        <v>4.4035087719298245</v>
      </c>
      <c r="T15" s="78">
        <v>54</v>
      </c>
      <c r="U15" s="12">
        <v>139.6</v>
      </c>
      <c r="V15" s="79">
        <f>U15/T15</f>
        <v>2.585185185185185</v>
      </c>
      <c r="W15" s="90">
        <v>110.1</v>
      </c>
      <c r="X15" s="11">
        <v>355.4</v>
      </c>
      <c r="Y15" s="72">
        <f>X15/W15</f>
        <v>3.2279745685740235</v>
      </c>
      <c r="Z15" s="78">
        <v>211.5</v>
      </c>
      <c r="AA15" s="11">
        <v>413</v>
      </c>
      <c r="AB15" s="79">
        <f t="shared" si="4"/>
        <v>1.9527186761229314</v>
      </c>
    </row>
    <row r="16" spans="1:28" ht="17.25" customHeight="1">
      <c r="A16" s="19" t="s">
        <v>9</v>
      </c>
      <c r="B16" s="9">
        <f t="shared" si="5"/>
        <v>24</v>
      </c>
      <c r="C16" s="3">
        <f t="shared" si="6"/>
        <v>81.1</v>
      </c>
      <c r="D16" s="79">
        <f t="shared" si="0"/>
        <v>3.3791666666666664</v>
      </c>
      <c r="E16" s="10"/>
      <c r="F16" s="3"/>
      <c r="G16" s="72"/>
      <c r="H16" s="9">
        <v>16</v>
      </c>
      <c r="I16" s="3">
        <v>74.9</v>
      </c>
      <c r="J16" s="79">
        <f aca="true" t="shared" si="10" ref="J16:J21">I16/H16</f>
        <v>4.68125</v>
      </c>
      <c r="K16" s="10">
        <v>1</v>
      </c>
      <c r="L16" s="3">
        <v>1.1</v>
      </c>
      <c r="M16" s="72">
        <f t="shared" si="3"/>
        <v>1.1</v>
      </c>
      <c r="N16" s="1">
        <v>5</v>
      </c>
      <c r="O16" s="3">
        <v>2.4</v>
      </c>
      <c r="P16" s="79">
        <f aca="true" t="shared" si="11" ref="P16:P21">O16/N16</f>
        <v>0.48</v>
      </c>
      <c r="Q16" s="90"/>
      <c r="R16" s="12">
        <v>3.6</v>
      </c>
      <c r="S16" s="72" t="e">
        <f t="shared" si="7"/>
        <v>#DIV/0!</v>
      </c>
      <c r="T16" s="78">
        <v>2</v>
      </c>
      <c r="U16" s="12">
        <v>-3.6</v>
      </c>
      <c r="V16" s="79">
        <f t="shared" si="8"/>
        <v>-1.8</v>
      </c>
      <c r="W16" s="90"/>
      <c r="X16" s="11">
        <v>2.1</v>
      </c>
      <c r="Y16" s="72" t="e">
        <f t="shared" si="9"/>
        <v>#DIV/0!</v>
      </c>
      <c r="Z16" s="78"/>
      <c r="AA16" s="12">
        <v>0.6</v>
      </c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2615.6</v>
      </c>
      <c r="C17" s="3">
        <f t="shared" si="6"/>
        <v>2877.2</v>
      </c>
      <c r="D17" s="79">
        <f t="shared" si="0"/>
        <v>1.1000152928582352</v>
      </c>
      <c r="E17" s="10"/>
      <c r="F17" s="3"/>
      <c r="G17" s="72"/>
      <c r="H17" s="9">
        <v>1170.8</v>
      </c>
      <c r="I17" s="3">
        <v>1217.8</v>
      </c>
      <c r="J17" s="79">
        <f t="shared" si="10"/>
        <v>1.040143491629655</v>
      </c>
      <c r="K17" s="99">
        <v>192</v>
      </c>
      <c r="L17" s="3">
        <v>194.1</v>
      </c>
      <c r="M17" s="72">
        <f t="shared" si="3"/>
        <v>1.0109375</v>
      </c>
      <c r="N17" s="9">
        <v>250</v>
      </c>
      <c r="O17" s="4">
        <v>277</v>
      </c>
      <c r="P17" s="79">
        <f t="shared" si="11"/>
        <v>1.108</v>
      </c>
      <c r="Q17" s="90">
        <v>79</v>
      </c>
      <c r="R17" s="12">
        <v>101.5</v>
      </c>
      <c r="S17" s="72">
        <f t="shared" si="7"/>
        <v>1.2848101265822784</v>
      </c>
      <c r="T17" s="78">
        <v>490.8</v>
      </c>
      <c r="U17" s="12">
        <v>568.7</v>
      </c>
      <c r="V17" s="79">
        <f t="shared" si="8"/>
        <v>1.158720456397718</v>
      </c>
      <c r="W17" s="90">
        <v>430</v>
      </c>
      <c r="X17" s="3">
        <v>506.2</v>
      </c>
      <c r="Y17" s="72">
        <f t="shared" si="9"/>
        <v>1.1772093023255814</v>
      </c>
      <c r="Z17" s="78">
        <v>3</v>
      </c>
      <c r="AA17" s="12">
        <v>11.9</v>
      </c>
      <c r="AB17" s="79">
        <f t="shared" si="4"/>
        <v>3.966666666666667</v>
      </c>
    </row>
    <row r="18" spans="1:28" ht="17.25" customHeight="1">
      <c r="A18" s="20" t="s">
        <v>8</v>
      </c>
      <c r="B18" s="9">
        <f t="shared" si="5"/>
        <v>386</v>
      </c>
      <c r="C18" s="3">
        <f t="shared" si="6"/>
        <v>454.8</v>
      </c>
      <c r="D18" s="79">
        <f t="shared" si="0"/>
        <v>1.178238341968912</v>
      </c>
      <c r="E18" s="10">
        <v>386</v>
      </c>
      <c r="F18" s="3">
        <v>451.8</v>
      </c>
      <c r="G18" s="72">
        <f t="shared" si="1"/>
        <v>1.1704663212435233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2655.2000000000003</v>
      </c>
      <c r="C20" s="25">
        <f t="shared" si="12"/>
        <v>2910.4</v>
      </c>
      <c r="D20" s="82">
        <f t="shared" si="0"/>
        <v>1.096113287134679</v>
      </c>
      <c r="E20" s="24">
        <f>E21+E22+E23+E24+E25+E26+E27+E28</f>
        <v>1376.2</v>
      </c>
      <c r="F20" s="25">
        <f>F21+F22+F23+F24+F25+F26+F27+F28</f>
        <v>1471</v>
      </c>
      <c r="G20" s="73">
        <f t="shared" si="1"/>
        <v>1.068885336433658</v>
      </c>
      <c r="H20" s="81">
        <f>H21+H22+H23+H24+H25+H26+H27+H28</f>
        <v>633.2</v>
      </c>
      <c r="I20" s="25">
        <f>I21+I22+I23+I24+I25+I26+I27+I28</f>
        <v>753.6</v>
      </c>
      <c r="J20" s="82">
        <f t="shared" si="10"/>
        <v>1.1901452937460517</v>
      </c>
      <c r="K20" s="24">
        <f>K21+K22+K23+K24+K25+K26+K27+K28</f>
        <v>127.5</v>
      </c>
      <c r="L20" s="25">
        <f>L21+L22+L23+L24+L25+L26+L27+L28</f>
        <v>121.4</v>
      </c>
      <c r="M20" s="73">
        <f>L20/K20</f>
        <v>0.952156862745098</v>
      </c>
      <c r="N20" s="81">
        <f>N21+N22+N23+N24+N25+N26+N27+N28</f>
        <v>86</v>
      </c>
      <c r="O20" s="25">
        <f>O21+O22+O23+O24+O25+O26+O27+O28</f>
        <v>95</v>
      </c>
      <c r="P20" s="82">
        <f t="shared" si="11"/>
        <v>1.1046511627906976</v>
      </c>
      <c r="Q20" s="24">
        <f>Q21+Q22+Q23+Q24+Q25+Q26+Q27+Q28</f>
        <v>139.5</v>
      </c>
      <c r="R20" s="25">
        <f>R21+R22+R23+R24+R25+R26+R27+R28</f>
        <v>161.1</v>
      </c>
      <c r="S20" s="73">
        <f t="shared" si="7"/>
        <v>1.1548387096774193</v>
      </c>
      <c r="T20" s="81">
        <f>T21+T22+T23+T24+T25+T26+T27+T28</f>
        <v>224.8</v>
      </c>
      <c r="U20" s="25">
        <f>U21+U22+U23+U24+U25+U26+U27+U28</f>
        <v>228.8</v>
      </c>
      <c r="V20" s="82">
        <f t="shared" si="8"/>
        <v>1.0177935943060499</v>
      </c>
      <c r="W20" s="24">
        <f>W21+W22+W23+W24+W25+W26+W27+W28</f>
        <v>33</v>
      </c>
      <c r="X20" s="25">
        <f>X21+X22+X23+X24+X25+X26+X27+X28</f>
        <v>40.7</v>
      </c>
      <c r="Y20" s="73">
        <f t="shared" si="9"/>
        <v>1.2333333333333334</v>
      </c>
      <c r="Z20" s="81">
        <f>Z21+Z22+Z23+Z24+Z25+Z26+Z27+Z28</f>
        <v>35</v>
      </c>
      <c r="AA20" s="25">
        <f>AA21+AA22+AA23+AA24+AA25+AA26+AA27+AA28</f>
        <v>38.8</v>
      </c>
      <c r="AB20" s="82">
        <f t="shared" si="4"/>
        <v>1.1085714285714285</v>
      </c>
    </row>
    <row r="21" spans="1:28" ht="48.75" customHeight="1">
      <c r="A21" s="20" t="s">
        <v>20</v>
      </c>
      <c r="B21" s="9">
        <f t="shared" si="12"/>
        <v>1954</v>
      </c>
      <c r="C21" s="3">
        <f t="shared" si="12"/>
        <v>2113.1</v>
      </c>
      <c r="D21" s="79">
        <f t="shared" si="0"/>
        <v>1.0814227226202662</v>
      </c>
      <c r="E21" s="10">
        <v>1018</v>
      </c>
      <c r="F21" s="3">
        <v>1062.6</v>
      </c>
      <c r="G21" s="72">
        <f t="shared" si="1"/>
        <v>1.043811394891945</v>
      </c>
      <c r="H21" s="1">
        <v>608.2</v>
      </c>
      <c r="I21" s="3">
        <v>709</v>
      </c>
      <c r="J21" s="79">
        <f t="shared" si="10"/>
        <v>1.1657349556067083</v>
      </c>
      <c r="K21" s="10">
        <v>107.5</v>
      </c>
      <c r="L21" s="3">
        <v>100.2</v>
      </c>
      <c r="M21" s="72">
        <f>L21/K21</f>
        <v>0.932093023255814</v>
      </c>
      <c r="N21" s="95"/>
      <c r="O21" s="4">
        <v>13</v>
      </c>
      <c r="P21" s="79" t="e">
        <f t="shared" si="11"/>
        <v>#DIV/0!</v>
      </c>
      <c r="Q21" s="90">
        <v>4.5</v>
      </c>
      <c r="R21" s="12">
        <v>7.7</v>
      </c>
      <c r="S21" s="72">
        <f t="shared" si="7"/>
        <v>1.7111111111111112</v>
      </c>
      <c r="T21" s="78">
        <v>203.8</v>
      </c>
      <c r="U21" s="12">
        <v>204</v>
      </c>
      <c r="V21" s="79">
        <f t="shared" si="8"/>
        <v>1.000981354268891</v>
      </c>
      <c r="W21" s="90">
        <v>12</v>
      </c>
      <c r="X21" s="12">
        <v>16.6</v>
      </c>
      <c r="Y21" s="72">
        <f t="shared" si="9"/>
        <v>1.3833333333333335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58</v>
      </c>
      <c r="C22" s="3">
        <f t="shared" si="12"/>
        <v>59</v>
      </c>
      <c r="D22" s="79">
        <f t="shared" si="0"/>
        <v>1.0172413793103448</v>
      </c>
      <c r="E22" s="10">
        <v>58</v>
      </c>
      <c r="F22" s="3">
        <v>59</v>
      </c>
      <c r="G22" s="72">
        <f t="shared" si="1"/>
        <v>1.0172413793103448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474</v>
      </c>
      <c r="C23" s="3">
        <f t="shared" si="12"/>
        <v>514.7</v>
      </c>
      <c r="D23" s="79">
        <f t="shared" si="0"/>
        <v>1.0858649789029537</v>
      </c>
      <c r="E23" s="10">
        <v>156</v>
      </c>
      <c r="F23" s="3">
        <v>170.4</v>
      </c>
      <c r="G23" s="72">
        <f t="shared" si="1"/>
        <v>1.0923076923076924</v>
      </c>
      <c r="H23" s="9"/>
      <c r="I23" s="4"/>
      <c r="J23" s="79" t="e">
        <f>I23/H23</f>
        <v>#DIV/0!</v>
      </c>
      <c r="K23" s="10">
        <v>20</v>
      </c>
      <c r="L23" s="3">
        <v>21.2</v>
      </c>
      <c r="M23" s="72">
        <f>L23/K23</f>
        <v>1.06</v>
      </c>
      <c r="N23" s="9">
        <v>86</v>
      </c>
      <c r="O23" s="3">
        <v>82</v>
      </c>
      <c r="P23" s="79">
        <f>O23/N23</f>
        <v>0.9534883720930233</v>
      </c>
      <c r="Q23" s="90">
        <v>135</v>
      </c>
      <c r="R23" s="12">
        <v>153.4</v>
      </c>
      <c r="S23" s="72">
        <f t="shared" si="7"/>
        <v>1.1362962962962964</v>
      </c>
      <c r="T23" s="78">
        <v>21</v>
      </c>
      <c r="U23" s="12">
        <v>24.8</v>
      </c>
      <c r="V23" s="79">
        <f t="shared" si="8"/>
        <v>1.180952380952381</v>
      </c>
      <c r="W23" s="90">
        <v>21</v>
      </c>
      <c r="X23" s="12">
        <v>24.1</v>
      </c>
      <c r="Y23" s="72">
        <f>X23/W23</f>
        <v>1.1476190476190478</v>
      </c>
      <c r="Z23" s="78">
        <v>35</v>
      </c>
      <c r="AA23" s="12">
        <v>38.8</v>
      </c>
      <c r="AB23" s="79">
        <f t="shared" si="4"/>
        <v>1.1085714285714285</v>
      </c>
    </row>
    <row r="24" spans="1:28" ht="30.75" customHeight="1">
      <c r="A24" s="20" t="s">
        <v>22</v>
      </c>
      <c r="B24" s="9">
        <f t="shared" si="12"/>
        <v>50</v>
      </c>
      <c r="C24" s="3">
        <f t="shared" si="12"/>
        <v>97.7</v>
      </c>
      <c r="D24" s="79">
        <f t="shared" si="0"/>
        <v>1.954</v>
      </c>
      <c r="E24" s="10">
        <v>25</v>
      </c>
      <c r="F24" s="3">
        <v>53.1</v>
      </c>
      <c r="G24" s="72">
        <f t="shared" si="1"/>
        <v>2.124</v>
      </c>
      <c r="H24" s="9">
        <v>25</v>
      </c>
      <c r="I24" s="3">
        <v>44.6</v>
      </c>
      <c r="J24" s="79">
        <f>I24/H24</f>
        <v>1.784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119.2</v>
      </c>
      <c r="C26" s="3">
        <f>F26+I26+L26+O26+R26+U26+X26+AA26</f>
        <v>125.9</v>
      </c>
      <c r="D26" s="79">
        <f t="shared" si="0"/>
        <v>1.0562080536912752</v>
      </c>
      <c r="E26" s="10">
        <v>119.2</v>
      </c>
      <c r="F26" s="3">
        <v>125.9</v>
      </c>
      <c r="G26" s="72">
        <f t="shared" si="1"/>
        <v>1.0562080536912752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27729.6</v>
      </c>
      <c r="C29" s="102">
        <f>C20+C9</f>
        <v>32716.299999999992</v>
      </c>
      <c r="D29" s="103">
        <f>C29/B29</f>
        <v>1.179833102533033</v>
      </c>
      <c r="E29" s="104">
        <f>SUM(E20+E9)</f>
        <v>17891.000000000004</v>
      </c>
      <c r="F29" s="104">
        <f>SUM(F20+F9)</f>
        <v>21399.299999999996</v>
      </c>
      <c r="G29" s="103">
        <f t="shared" si="1"/>
        <v>1.196093007657481</v>
      </c>
      <c r="H29" s="104">
        <f>SUM(H20+H9)</f>
        <v>6711.3</v>
      </c>
      <c r="I29" s="104">
        <f>SUM(I20+I9)</f>
        <v>7246.400000000001</v>
      </c>
      <c r="J29" s="103">
        <f>I29/H29</f>
        <v>1.079731199618554</v>
      </c>
      <c r="K29" s="104">
        <f>SUM(K20+K9)</f>
        <v>445.5</v>
      </c>
      <c r="L29" s="104">
        <f>SUM(L20+L9)</f>
        <v>454.29999999999995</v>
      </c>
      <c r="M29" s="103">
        <f>L29/K29</f>
        <v>1.019753086419753</v>
      </c>
      <c r="N29" s="104">
        <f>SUM(N20+N9)</f>
        <v>398.1</v>
      </c>
      <c r="O29" s="104">
        <f>SUM(O20+O9)</f>
        <v>431.8</v>
      </c>
      <c r="P29" s="103">
        <f>O29/N29</f>
        <v>1.084652097462949</v>
      </c>
      <c r="Q29" s="104">
        <f>SUM(Q20+Q9)</f>
        <v>314.3</v>
      </c>
      <c r="R29" s="104">
        <f>SUM(R20+R9)</f>
        <v>454.70000000000005</v>
      </c>
      <c r="S29" s="103">
        <f>R29/Q29</f>
        <v>1.4467069678650972</v>
      </c>
      <c r="T29" s="104">
        <f>SUM(T20+T9)</f>
        <v>833.7</v>
      </c>
      <c r="U29" s="104">
        <f>SUM(U20+U9)</f>
        <v>1049.9</v>
      </c>
      <c r="V29" s="103">
        <f>U29/T29</f>
        <v>1.2593258966054937</v>
      </c>
      <c r="W29" s="104">
        <f>SUM(W20+W9)</f>
        <v>636.1</v>
      </c>
      <c r="X29" s="104">
        <f>SUM(X20+X9)</f>
        <v>986.8</v>
      </c>
      <c r="Y29" s="103">
        <f>X29/W29</f>
        <v>1.5513284074831</v>
      </c>
      <c r="Z29" s="104">
        <f>SUM(Z20+Z9)</f>
        <v>499.6</v>
      </c>
      <c r="AA29" s="104">
        <f>SUM(AA20+AA9)</f>
        <v>693.0999999999999</v>
      </c>
      <c r="AB29" s="105">
        <f>AA29/Z29</f>
        <v>1.3873098478783024</v>
      </c>
    </row>
    <row r="34" ht="12.75">
      <c r="C34" t="s">
        <v>45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1">
      <selection activeCell="G42" sqref="G42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25074.399999999998</v>
      </c>
      <c r="C9" s="46">
        <f>SUM(C10:C19)</f>
        <v>29805.9</v>
      </c>
      <c r="D9" s="46">
        <f>C9-B9</f>
        <v>4731.500000000004</v>
      </c>
      <c r="E9" s="47">
        <f aca="true" t="shared" si="0" ref="E9:E29">C9/B9*100</f>
        <v>118.86984334620172</v>
      </c>
    </row>
    <row r="10" spans="1:5" ht="17.25" customHeight="1">
      <c r="A10" s="48" t="s">
        <v>6</v>
      </c>
      <c r="B10" s="35">
        <v>10091.3</v>
      </c>
      <c r="C10" s="35">
        <v>10388.1</v>
      </c>
      <c r="D10" s="35">
        <f aca="true" t="shared" si="1" ref="D10:D27">C10-B10</f>
        <v>296.8000000000011</v>
      </c>
      <c r="E10" s="33">
        <f t="shared" si="0"/>
        <v>102.94114732492345</v>
      </c>
    </row>
    <row r="11" spans="1:5" ht="17.25" customHeight="1">
      <c r="A11" s="36" t="s">
        <v>39</v>
      </c>
      <c r="B11" s="32">
        <v>5558.8</v>
      </c>
      <c r="C11" s="32">
        <v>5727.8</v>
      </c>
      <c r="D11" s="32">
        <f t="shared" si="1"/>
        <v>169</v>
      </c>
      <c r="E11" s="33">
        <f t="shared" si="0"/>
        <v>103.04022450888681</v>
      </c>
    </row>
    <row r="12" spans="1:5" ht="33" customHeight="1">
      <c r="A12" s="49" t="s">
        <v>43</v>
      </c>
      <c r="B12" s="32">
        <v>3751.2</v>
      </c>
      <c r="C12" s="32">
        <v>5019.7</v>
      </c>
      <c r="D12" s="32">
        <f t="shared" si="1"/>
        <v>1268.5</v>
      </c>
      <c r="E12" s="33">
        <f t="shared" si="0"/>
        <v>133.81584559607595</v>
      </c>
    </row>
    <row r="13" spans="1:5" ht="38.25" customHeight="1">
      <c r="A13" s="49" t="s">
        <v>7</v>
      </c>
      <c r="B13" s="32">
        <v>687</v>
      </c>
      <c r="C13" s="32">
        <v>699.5</v>
      </c>
      <c r="D13" s="32">
        <f t="shared" si="1"/>
        <v>12.5</v>
      </c>
      <c r="E13" s="33">
        <f t="shared" si="0"/>
        <v>101.81950509461426</v>
      </c>
    </row>
    <row r="14" spans="1:5" ht="36.75" customHeight="1">
      <c r="A14" s="49" t="s">
        <v>40</v>
      </c>
      <c r="B14" s="32">
        <v>457.5</v>
      </c>
      <c r="C14" s="32">
        <v>458.1</v>
      </c>
      <c r="D14" s="32">
        <f>C14-B14</f>
        <v>0.6000000000000227</v>
      </c>
      <c r="E14" s="33">
        <f t="shared" si="0"/>
        <v>100.1311475409836</v>
      </c>
    </row>
    <row r="15" spans="1:5" ht="23.25" customHeight="1">
      <c r="A15" s="49" t="s">
        <v>11</v>
      </c>
      <c r="B15" s="32">
        <v>1503</v>
      </c>
      <c r="C15" s="32">
        <v>4099.6</v>
      </c>
      <c r="D15" s="32">
        <f>C15-B15</f>
        <v>2596.6000000000004</v>
      </c>
      <c r="E15" s="33">
        <f>C15/B15*100</f>
        <v>272.76114437791085</v>
      </c>
    </row>
    <row r="16" spans="1:5" ht="17.25" customHeight="1">
      <c r="A16" s="36" t="s">
        <v>9</v>
      </c>
      <c r="B16" s="32">
        <v>24</v>
      </c>
      <c r="C16" s="32">
        <v>81.1</v>
      </c>
      <c r="D16" s="32">
        <f t="shared" si="1"/>
        <v>57.099999999999994</v>
      </c>
      <c r="E16" s="33">
        <f t="shared" si="0"/>
        <v>337.91666666666663</v>
      </c>
    </row>
    <row r="17" spans="1:5" ht="17.25" customHeight="1">
      <c r="A17" s="36" t="s">
        <v>42</v>
      </c>
      <c r="B17" s="32">
        <v>2615.6</v>
      </c>
      <c r="C17" s="32">
        <v>2877.2</v>
      </c>
      <c r="D17" s="32">
        <f t="shared" si="1"/>
        <v>261.5999999999999</v>
      </c>
      <c r="E17" s="33">
        <f t="shared" si="0"/>
        <v>110.00152928582352</v>
      </c>
    </row>
    <row r="18" spans="1:5" ht="17.25" customHeight="1">
      <c r="A18" s="49" t="s">
        <v>8</v>
      </c>
      <c r="B18" s="32">
        <v>386</v>
      </c>
      <c r="C18" s="38">
        <v>454.8</v>
      </c>
      <c r="D18" s="32">
        <f t="shared" si="1"/>
        <v>68.80000000000001</v>
      </c>
      <c r="E18" s="33">
        <f t="shared" si="0"/>
        <v>117.8238341968912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2655.2</v>
      </c>
      <c r="C20" s="52">
        <f>SUM(C21:C27)</f>
        <v>2910.4</v>
      </c>
      <c r="D20" s="46">
        <f t="shared" si="1"/>
        <v>255.20000000000027</v>
      </c>
      <c r="E20" s="47">
        <f t="shared" si="0"/>
        <v>109.61132871346793</v>
      </c>
    </row>
    <row r="21" spans="1:5" ht="54" customHeight="1">
      <c r="A21" s="53" t="s">
        <v>20</v>
      </c>
      <c r="B21" s="35">
        <v>1954</v>
      </c>
      <c r="C21" s="35">
        <v>2113.1</v>
      </c>
      <c r="D21" s="40">
        <f t="shared" si="1"/>
        <v>159.0999999999999</v>
      </c>
      <c r="E21" s="54">
        <f t="shared" si="0"/>
        <v>108.14227226202662</v>
      </c>
    </row>
    <row r="22" spans="1:5" ht="34.5" customHeight="1">
      <c r="A22" s="49" t="s">
        <v>12</v>
      </c>
      <c r="B22" s="32">
        <v>58</v>
      </c>
      <c r="C22" s="32">
        <v>59</v>
      </c>
      <c r="D22" s="32">
        <f t="shared" si="1"/>
        <v>1</v>
      </c>
      <c r="E22" s="33">
        <f t="shared" si="0"/>
        <v>101.72413793103448</v>
      </c>
    </row>
    <row r="23" spans="1:5" ht="36.75" customHeight="1">
      <c r="A23" s="49" t="s">
        <v>21</v>
      </c>
      <c r="B23" s="32">
        <v>474</v>
      </c>
      <c r="C23" s="32">
        <v>514.7</v>
      </c>
      <c r="D23" s="32">
        <f t="shared" si="1"/>
        <v>40.700000000000045</v>
      </c>
      <c r="E23" s="33">
        <f t="shared" si="0"/>
        <v>108.58649789029538</v>
      </c>
    </row>
    <row r="24" spans="1:5" ht="36" customHeight="1">
      <c r="A24" s="49" t="s">
        <v>22</v>
      </c>
      <c r="B24" s="32">
        <v>50</v>
      </c>
      <c r="C24" s="38">
        <v>97.7</v>
      </c>
      <c r="D24" s="32">
        <f t="shared" si="1"/>
        <v>47.7</v>
      </c>
      <c r="E24" s="33">
        <f t="shared" si="0"/>
        <v>195.4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119.2</v>
      </c>
      <c r="C26" s="32">
        <v>125.9</v>
      </c>
      <c r="D26" s="32">
        <f t="shared" si="1"/>
        <v>6.700000000000003</v>
      </c>
      <c r="E26" s="33">
        <f t="shared" si="0"/>
        <v>105.62080536912752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27729.6</v>
      </c>
      <c r="C29" s="52">
        <f>SUM(C20+C9)</f>
        <v>32716.300000000003</v>
      </c>
      <c r="D29" s="52">
        <f>C29-B29</f>
        <v>4986.700000000004</v>
      </c>
      <c r="E29" s="47">
        <f t="shared" si="0"/>
        <v>117.98331025330336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2021-06-01T06:51:46Z</cp:lastPrinted>
  <dcterms:created xsi:type="dcterms:W3CDTF">1996-10-08T23:32:33Z</dcterms:created>
  <dcterms:modified xsi:type="dcterms:W3CDTF">2021-06-01T06:51:55Z</dcterms:modified>
  <cp:category/>
  <cp:version/>
  <cp:contentType/>
  <cp:contentStatus/>
</cp:coreProperties>
</file>