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.3" sheetId="1" r:id="rId1"/>
    <sheet name="прил1" sheetId="2" r:id="rId2"/>
    <sheet name="прил 2" sheetId="3" r:id="rId3"/>
  </sheets>
  <definedNames/>
  <calcPr fullCalcOnLoad="1"/>
</workbook>
</file>

<file path=xl/sharedStrings.xml><?xml version="1.0" encoding="utf-8"?>
<sst xmlns="http://schemas.openxmlformats.org/spreadsheetml/2006/main" count="126" uniqueCount="54">
  <si>
    <t>Наименование доходных источников</t>
  </si>
  <si>
    <t>% выполнения</t>
  </si>
  <si>
    <t>в том числе:</t>
  </si>
  <si>
    <t>Всего собственных доходов</t>
  </si>
  <si>
    <t>тыс. руб.</t>
  </si>
  <si>
    <t>Справка</t>
  </si>
  <si>
    <t>2. Доходы от предпринимательской и иной приносящей доход деятельности                         (код 000 3 00 00000 00 0000 000)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</si>
  <si>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</si>
  <si>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</si>
  <si>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госпошлина</t>
  </si>
  <si>
    <t>1. Доходы - всего                                         (код 000 1 00 00000 00 0000 000)</t>
  </si>
  <si>
    <t xml:space="preserve"> - налог на имущ-во физических лиц</t>
  </si>
  <si>
    <t>отклоне-            ние +,-</t>
  </si>
  <si>
    <t xml:space="preserve"> - единый сельхозналог</t>
  </si>
  <si>
    <t xml:space="preserve"> - плата за негативное воздействие на окружающую среду</t>
  </si>
  <si>
    <t>- отмененные налоги</t>
  </si>
  <si>
    <t>Консолидированный бюджет, всего</t>
  </si>
  <si>
    <t>Муниципальный район</t>
  </si>
  <si>
    <t>Приложение №2</t>
  </si>
  <si>
    <t>Налоговые доходы</t>
  </si>
  <si>
    <t>Неналоговые доходы</t>
  </si>
  <si>
    <t xml:space="preserve"> - земельный налог ( к. 106 06000 00 0000 110)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</si>
  <si>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</si>
  <si>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доходы от оказания платных услуг и компенсации затрат государства</t>
  </si>
  <si>
    <t xml:space="preserve"> - доходы от продажи материальных и нематериальных активов</t>
  </si>
  <si>
    <t xml:space="preserve"> - административные платежи и сборы</t>
  </si>
  <si>
    <t xml:space="preserve"> - штрафы, санкции, возмещение ущерба</t>
  </si>
  <si>
    <t xml:space="preserve"> - прочие неналоговые доходы</t>
  </si>
  <si>
    <r>
      <t xml:space="preserve"> - земельный налог </t>
    </r>
    <r>
      <rPr>
        <sz val="11"/>
        <rFont val="Arial"/>
        <family val="2"/>
      </rPr>
      <t>(к. 106 06000 00 0000 110)</t>
    </r>
  </si>
  <si>
    <t>Приложение № 3</t>
  </si>
  <si>
    <t>темп роста,%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</si>
  <si>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</si>
  <si>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</si>
  <si>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</si>
  <si>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</si>
  <si>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</si>
  <si>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Хмелёвское сельское поселение</t>
  </si>
  <si>
    <t>Чеботаевское сельское поселение</t>
  </si>
  <si>
    <t xml:space="preserve">о выполнении плана поступления доходов в консолидированный бюджет муниципального образования "Сурский район" </t>
  </si>
  <si>
    <t xml:space="preserve">о  поступлении  налогов и доходов в консолидированный бюджет муниципального образования "Сурский район" </t>
  </si>
  <si>
    <t>отклоне-            ние          "+",  "-"</t>
  </si>
  <si>
    <t xml:space="preserve"> -  налог, взимаемый в связи с применением патентной системы налогооблажения</t>
  </si>
  <si>
    <t xml:space="preserve"> - акцизы на нефтепродукты</t>
  </si>
  <si>
    <t xml:space="preserve"> - налог, взимаемый в связи с применением патентной системы налогообложения</t>
  </si>
  <si>
    <t>упрощенная система налогообложения</t>
  </si>
  <si>
    <t>за  январь - октябрь   2017 - 2018 года</t>
  </si>
  <si>
    <t>факт за январь-октябрь  2017 года</t>
  </si>
  <si>
    <t>факт за январь-октябрь  2018 года</t>
  </si>
  <si>
    <t>за  январь -октябрь 2018 года</t>
  </si>
  <si>
    <t xml:space="preserve"> план на январь - октябрь  2018 года</t>
  </si>
  <si>
    <t>факт за январь - октябрь  2018 года</t>
  </si>
  <si>
    <t>за январь -октябрь  2018 года</t>
  </si>
  <si>
    <t xml:space="preserve"> план на январь- октябрь 2018 года</t>
  </si>
  <si>
    <t>факт за январь - октябрь 2018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</si>
</sst>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</numFmts>
  <fonts count="40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188" fontId="1" fillId="0" borderId="13" xfId="0" applyNumberFormat="1" applyFont="1" applyBorder="1" applyAlignment="1">
      <alignment horizontal="center"/>
    </xf>
    <xf numFmtId="188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wrapText="1"/>
    </xf>
    <xf numFmtId="188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88" fontId="1" fillId="0" borderId="10" xfId="0" applyNumberFormat="1" applyFont="1" applyBorder="1" applyAlignment="1">
      <alignment horizontal="center"/>
    </xf>
    <xf numFmtId="188" fontId="1" fillId="0" borderId="20" xfId="0" applyNumberFormat="1" applyFont="1" applyBorder="1" applyAlignment="1">
      <alignment horizontal="center"/>
    </xf>
    <xf numFmtId="188" fontId="1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88" fontId="1" fillId="0" borderId="22" xfId="0" applyNumberFormat="1" applyFont="1" applyBorder="1" applyAlignment="1">
      <alignment horizontal="center"/>
    </xf>
    <xf numFmtId="188" fontId="1" fillId="0" borderId="23" xfId="0" applyNumberFormat="1" applyFont="1" applyBorder="1" applyAlignment="1">
      <alignment horizontal="center"/>
    </xf>
    <xf numFmtId="0" fontId="0" fillId="0" borderId="24" xfId="0" applyFont="1" applyFill="1" applyBorder="1" applyAlignment="1">
      <alignment horizontal="center" vertical="center" wrapText="1"/>
    </xf>
    <xf numFmtId="188" fontId="1" fillId="0" borderId="15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188" fontId="1" fillId="0" borderId="13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26" xfId="0" applyFont="1" applyBorder="1" applyAlignment="1">
      <alignment horizontal="left" wrapText="1"/>
    </xf>
    <xf numFmtId="188" fontId="1" fillId="0" borderId="27" xfId="0" applyNumberFormat="1" applyFont="1" applyBorder="1" applyAlignment="1">
      <alignment horizontal="center"/>
    </xf>
    <xf numFmtId="188" fontId="1" fillId="0" borderId="17" xfId="0" applyNumberFormat="1" applyFont="1" applyBorder="1" applyAlignment="1">
      <alignment horizontal="center"/>
    </xf>
    <xf numFmtId="188" fontId="1" fillId="0" borderId="18" xfId="0" applyNumberFormat="1" applyFont="1" applyBorder="1" applyAlignment="1">
      <alignment horizontal="center"/>
    </xf>
    <xf numFmtId="188" fontId="1" fillId="0" borderId="19" xfId="0" applyNumberFormat="1" applyFont="1" applyBorder="1" applyAlignment="1">
      <alignment horizontal="center"/>
    </xf>
    <xf numFmtId="188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wrapText="1"/>
    </xf>
    <xf numFmtId="188" fontId="1" fillId="0" borderId="30" xfId="0" applyNumberFormat="1" applyFont="1" applyBorder="1" applyAlignment="1">
      <alignment horizontal="center"/>
    </xf>
    <xf numFmtId="188" fontId="1" fillId="0" borderId="31" xfId="0" applyNumberFormat="1" applyFont="1" applyBorder="1" applyAlignment="1">
      <alignment horizontal="center"/>
    </xf>
    <xf numFmtId="188" fontId="1" fillId="0" borderId="24" xfId="0" applyNumberFormat="1" applyFont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188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49" fontId="1" fillId="0" borderId="33" xfId="0" applyNumberFormat="1" applyFont="1" applyBorder="1" applyAlignment="1">
      <alignment horizontal="left" wrapText="1"/>
    </xf>
    <xf numFmtId="188" fontId="1" fillId="0" borderId="36" xfId="0" applyNumberFormat="1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" fillId="0" borderId="13" xfId="0" applyFont="1" applyFill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189" fontId="1" fillId="0" borderId="13" xfId="0" applyNumberFormat="1" applyFont="1" applyBorder="1" applyAlignment="1">
      <alignment horizontal="center"/>
    </xf>
    <xf numFmtId="189" fontId="1" fillId="0" borderId="13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distributed" wrapText="1"/>
    </xf>
    <xf numFmtId="189" fontId="1" fillId="0" borderId="38" xfId="0" applyNumberFormat="1" applyFont="1" applyBorder="1" applyAlignment="1">
      <alignment horizontal="center"/>
    </xf>
    <xf numFmtId="0" fontId="1" fillId="0" borderId="38" xfId="0" applyFont="1" applyBorder="1" applyAlignment="1">
      <alignment/>
    </xf>
    <xf numFmtId="188" fontId="1" fillId="0" borderId="38" xfId="0" applyNumberFormat="1" applyFont="1" applyBorder="1" applyAlignment="1">
      <alignment/>
    </xf>
    <xf numFmtId="0" fontId="1" fillId="0" borderId="38" xfId="0" applyFont="1" applyFill="1" applyBorder="1" applyAlignment="1">
      <alignment horizontal="center"/>
    </xf>
    <xf numFmtId="0" fontId="1" fillId="0" borderId="38" xfId="0" applyFont="1" applyFill="1" applyBorder="1" applyAlignment="1">
      <alignment/>
    </xf>
    <xf numFmtId="189" fontId="1" fillId="0" borderId="19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4" fillId="0" borderId="40" xfId="0" applyFont="1" applyBorder="1" applyAlignment="1">
      <alignment wrapText="1"/>
    </xf>
    <xf numFmtId="0" fontId="4" fillId="0" borderId="41" xfId="0" applyFont="1" applyBorder="1" applyAlignment="1">
      <alignment wrapText="1"/>
    </xf>
    <xf numFmtId="0" fontId="3" fillId="0" borderId="42" xfId="0" applyFont="1" applyBorder="1" applyAlignment="1">
      <alignment horizontal="left"/>
    </xf>
    <xf numFmtId="0" fontId="3" fillId="0" borderId="42" xfId="0" applyFont="1" applyBorder="1" applyAlignment="1">
      <alignment horizontal="left" wrapText="1"/>
    </xf>
    <xf numFmtId="49" fontId="3" fillId="0" borderId="42" xfId="0" applyNumberFormat="1" applyFont="1" applyBorder="1" applyAlignment="1">
      <alignment horizontal="left" wrapText="1"/>
    </xf>
    <xf numFmtId="49" fontId="4" fillId="0" borderId="42" xfId="0" applyNumberFormat="1" applyFont="1" applyBorder="1" applyAlignment="1">
      <alignment horizontal="left" wrapText="1"/>
    </xf>
    <xf numFmtId="0" fontId="3" fillId="0" borderId="43" xfId="0" applyFont="1" applyBorder="1" applyAlignment="1">
      <alignment horizontal="left"/>
    </xf>
    <xf numFmtId="0" fontId="4" fillId="0" borderId="36" xfId="0" applyFont="1" applyBorder="1" applyAlignment="1">
      <alignment horizontal="center"/>
    </xf>
    <xf numFmtId="189" fontId="1" fillId="0" borderId="19" xfId="0" applyNumberFormat="1" applyFont="1" applyBorder="1" applyAlignment="1">
      <alignment horizontal="center" vertical="center"/>
    </xf>
    <xf numFmtId="188" fontId="2" fillId="0" borderId="22" xfId="0" applyNumberFormat="1" applyFont="1" applyBorder="1" applyAlignment="1">
      <alignment horizontal="center"/>
    </xf>
    <xf numFmtId="188" fontId="2" fillId="0" borderId="13" xfId="0" applyNumberFormat="1" applyFont="1" applyBorder="1" applyAlignment="1">
      <alignment horizontal="center"/>
    </xf>
    <xf numFmtId="189" fontId="2" fillId="0" borderId="13" xfId="0" applyNumberFormat="1" applyFont="1" applyBorder="1" applyAlignment="1">
      <alignment horizontal="center"/>
    </xf>
    <xf numFmtId="188" fontId="2" fillId="0" borderId="44" xfId="0" applyNumberFormat="1" applyFont="1" applyBorder="1" applyAlignment="1">
      <alignment horizontal="center"/>
    </xf>
    <xf numFmtId="188" fontId="2" fillId="0" borderId="28" xfId="0" applyNumberFormat="1" applyFont="1" applyBorder="1" applyAlignment="1">
      <alignment horizontal="center"/>
    </xf>
    <xf numFmtId="189" fontId="2" fillId="0" borderId="25" xfId="0" applyNumberFormat="1" applyFont="1" applyBorder="1" applyAlignment="1">
      <alignment horizontal="center"/>
    </xf>
    <xf numFmtId="188" fontId="2" fillId="0" borderId="31" xfId="0" applyNumberFormat="1" applyFont="1" applyBorder="1" applyAlignment="1">
      <alignment horizontal="center"/>
    </xf>
    <xf numFmtId="189" fontId="2" fillId="0" borderId="24" xfId="0" applyNumberFormat="1" applyFont="1" applyBorder="1" applyAlignment="1">
      <alignment horizontal="center"/>
    </xf>
    <xf numFmtId="188" fontId="2" fillId="0" borderId="30" xfId="0" applyNumberFormat="1" applyFont="1" applyBorder="1" applyAlignment="1">
      <alignment horizontal="center"/>
    </xf>
    <xf numFmtId="188" fontId="2" fillId="0" borderId="45" xfId="0" applyNumberFormat="1" applyFont="1" applyBorder="1" applyAlignment="1">
      <alignment horizontal="center"/>
    </xf>
    <xf numFmtId="188" fontId="2" fillId="0" borderId="46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33" xfId="0" applyFont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0" borderId="5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zoomScale="80" zoomScaleNormal="80" zoomScalePageLayoutView="0" workbookViewId="0" topLeftCell="A13">
      <selection activeCell="C22" sqref="C22:C28"/>
    </sheetView>
  </sheetViews>
  <sheetFormatPr defaultColWidth="9.140625" defaultRowHeight="12.75"/>
  <cols>
    <col min="1" max="1" width="51.8515625" style="0" customWidth="1"/>
    <col min="2" max="3" width="14.421875" style="0" customWidth="1"/>
    <col min="4" max="4" width="12.140625" style="0" customWidth="1"/>
    <col min="5" max="5" width="13.28125" style="0" customWidth="1"/>
  </cols>
  <sheetData>
    <row r="1" spans="4:5" ht="17.25" customHeight="1">
      <c r="D1" s="89" t="s">
        <v>29</v>
      </c>
      <c r="E1" s="89"/>
    </row>
    <row r="2" ht="15.75" customHeight="1"/>
    <row r="3" spans="1:5" ht="17.25" customHeight="1">
      <c r="A3" s="89" t="s">
        <v>5</v>
      </c>
      <c r="B3" s="89"/>
      <c r="C3" s="89"/>
      <c r="D3" s="89"/>
      <c r="E3" s="89"/>
    </row>
    <row r="4" spans="1:6" ht="39.75" customHeight="1">
      <c r="A4" s="89" t="s">
        <v>39</v>
      </c>
      <c r="B4" s="89"/>
      <c r="C4" s="89"/>
      <c r="D4" s="89"/>
      <c r="E4" s="89"/>
      <c r="F4" s="9"/>
    </row>
    <row r="5" spans="1:5" ht="17.25" customHeight="1">
      <c r="A5" s="89" t="s">
        <v>45</v>
      </c>
      <c r="B5" s="89"/>
      <c r="C5" s="89"/>
      <c r="D5" s="89"/>
      <c r="E5" s="89"/>
    </row>
    <row r="6" spans="1:5" ht="15.75" customHeight="1">
      <c r="A6" s="1"/>
      <c r="B6" s="1"/>
      <c r="C6" s="1"/>
      <c r="D6" s="1"/>
      <c r="E6" s="1"/>
    </row>
    <row r="7" spans="1:5" ht="15.75" customHeight="1" thickBot="1">
      <c r="A7" s="2"/>
      <c r="B7" s="2"/>
      <c r="C7" s="2"/>
      <c r="D7" s="90" t="s">
        <v>4</v>
      </c>
      <c r="E7" s="90"/>
    </row>
    <row r="8" spans="1:5" ht="85.5" customHeight="1" thickBot="1">
      <c r="A8" s="16" t="s">
        <v>0</v>
      </c>
      <c r="B8" s="17" t="s">
        <v>46</v>
      </c>
      <c r="C8" s="17" t="s">
        <v>47</v>
      </c>
      <c r="D8" s="17" t="s">
        <v>40</v>
      </c>
      <c r="E8" s="18" t="s">
        <v>30</v>
      </c>
    </row>
    <row r="9" spans="1:5" ht="39" customHeight="1">
      <c r="A9" s="14" t="s">
        <v>10</v>
      </c>
      <c r="B9" s="24">
        <f>B10+B21</f>
        <v>50340.9</v>
      </c>
      <c r="C9" s="24">
        <f>C10+C21</f>
        <v>52446.9</v>
      </c>
      <c r="D9" s="24">
        <f>C9-B9</f>
        <v>2106</v>
      </c>
      <c r="E9" s="25">
        <f>C9/B9*100</f>
        <v>104.1834770534496</v>
      </c>
    </row>
    <row r="10" spans="1:5" ht="17.25" customHeight="1">
      <c r="A10" s="7" t="s">
        <v>19</v>
      </c>
      <c r="B10" s="10">
        <f>SUM(B11:B20)</f>
        <v>40062.6</v>
      </c>
      <c r="C10" s="10">
        <f>SUM(C11:C20)</f>
        <v>43693.1</v>
      </c>
      <c r="D10" s="10">
        <f>C10-B10</f>
        <v>3630.5</v>
      </c>
      <c r="E10" s="15">
        <f aca="true" t="shared" si="0" ref="E10:E32">C10/B10*100</f>
        <v>109.06206786379316</v>
      </c>
    </row>
    <row r="11" spans="1:5" ht="17.25" customHeight="1">
      <c r="A11" s="7" t="s">
        <v>7</v>
      </c>
      <c r="B11" s="37">
        <v>18446.2</v>
      </c>
      <c r="C11" s="37">
        <v>17509.8</v>
      </c>
      <c r="D11" s="10">
        <f aca="true" t="shared" si="1" ref="D11:D32">C11-B11</f>
        <v>-936.4000000000015</v>
      </c>
      <c r="E11" s="15">
        <f t="shared" si="0"/>
        <v>94.92361570404744</v>
      </c>
    </row>
    <row r="12" spans="1:5" ht="17.25" customHeight="1">
      <c r="A12" s="7" t="s">
        <v>42</v>
      </c>
      <c r="B12" s="10">
        <v>9548.5</v>
      </c>
      <c r="C12" s="10">
        <v>10268.8</v>
      </c>
      <c r="D12" s="10">
        <f t="shared" si="1"/>
        <v>720.2999999999993</v>
      </c>
      <c r="E12" s="15">
        <f t="shared" si="0"/>
        <v>107.54359323453946</v>
      </c>
    </row>
    <row r="13" spans="1:5" ht="17.25" customHeight="1">
      <c r="A13" s="35" t="s">
        <v>44</v>
      </c>
      <c r="B13" s="10">
        <v>786.7</v>
      </c>
      <c r="C13" s="10">
        <v>2784.8</v>
      </c>
      <c r="D13" s="10">
        <f t="shared" si="1"/>
        <v>1998.1000000000001</v>
      </c>
      <c r="E13" s="15">
        <f t="shared" si="0"/>
        <v>353.9850006355663</v>
      </c>
    </row>
    <row r="14" spans="1:5" ht="50.25" customHeight="1">
      <c r="A14" s="8" t="s">
        <v>8</v>
      </c>
      <c r="B14" s="10">
        <v>3050.4</v>
      </c>
      <c r="C14" s="10">
        <v>2496.9</v>
      </c>
      <c r="D14" s="10">
        <f t="shared" si="1"/>
        <v>-553.5</v>
      </c>
      <c r="E14" s="15">
        <f t="shared" si="0"/>
        <v>81.85483870967742</v>
      </c>
    </row>
    <row r="15" spans="1:5" ht="24" customHeight="1">
      <c r="A15" s="8" t="s">
        <v>13</v>
      </c>
      <c r="B15" s="10">
        <v>1535.1</v>
      </c>
      <c r="C15" s="10">
        <v>3343.4</v>
      </c>
      <c r="D15" s="10">
        <f t="shared" si="1"/>
        <v>1808.3000000000002</v>
      </c>
      <c r="E15" s="15">
        <f t="shared" si="0"/>
        <v>217.79688619633905</v>
      </c>
    </row>
    <row r="16" spans="1:5" ht="50.25" customHeight="1">
      <c r="A16" s="8" t="s">
        <v>43</v>
      </c>
      <c r="B16" s="10">
        <v>403.7</v>
      </c>
      <c r="C16" s="10">
        <v>375.3</v>
      </c>
      <c r="D16" s="10">
        <f t="shared" si="1"/>
        <v>-28.399999999999977</v>
      </c>
      <c r="E16" s="15">
        <f t="shared" si="0"/>
        <v>92.9650730740649</v>
      </c>
    </row>
    <row r="17" spans="1:5" ht="17.25" customHeight="1">
      <c r="A17" s="7" t="s">
        <v>11</v>
      </c>
      <c r="B17" s="10">
        <v>504.8</v>
      </c>
      <c r="C17" s="10">
        <v>559.8</v>
      </c>
      <c r="D17" s="10">
        <f t="shared" si="1"/>
        <v>54.99999999999994</v>
      </c>
      <c r="E17" s="15">
        <f t="shared" si="0"/>
        <v>110.89540412044371</v>
      </c>
    </row>
    <row r="18" spans="1:5" ht="17.25" customHeight="1">
      <c r="A18" s="7" t="s">
        <v>28</v>
      </c>
      <c r="B18" s="10">
        <v>5062.1</v>
      </c>
      <c r="C18" s="10">
        <v>5351.2</v>
      </c>
      <c r="D18" s="10">
        <f t="shared" si="1"/>
        <v>289.09999999999945</v>
      </c>
      <c r="E18" s="15">
        <f t="shared" si="0"/>
        <v>105.7110685288714</v>
      </c>
    </row>
    <row r="19" spans="1:5" ht="17.25" customHeight="1">
      <c r="A19" s="8" t="s">
        <v>9</v>
      </c>
      <c r="B19" s="12">
        <v>719.2</v>
      </c>
      <c r="C19" s="12">
        <v>1003.1</v>
      </c>
      <c r="D19" s="10">
        <f t="shared" si="1"/>
        <v>283.9</v>
      </c>
      <c r="E19" s="15">
        <f t="shared" si="0"/>
        <v>139.47441601779755</v>
      </c>
    </row>
    <row r="20" spans="1:5" ht="17.25" customHeight="1" thickBot="1">
      <c r="A20" s="19" t="s">
        <v>15</v>
      </c>
      <c r="B20" s="11">
        <v>5.9</v>
      </c>
      <c r="C20" s="11"/>
      <c r="D20" s="10">
        <f t="shared" si="1"/>
        <v>-5.9</v>
      </c>
      <c r="E20" s="15">
        <f t="shared" si="0"/>
        <v>0</v>
      </c>
    </row>
    <row r="21" spans="1:5" ht="17.25" customHeight="1" thickBot="1">
      <c r="A21" s="19" t="s">
        <v>20</v>
      </c>
      <c r="B21" s="10">
        <f>SUM(B22:B28)</f>
        <v>10278.300000000001</v>
      </c>
      <c r="C21" s="10">
        <f>SUM(C22:C28)</f>
        <v>8753.800000000001</v>
      </c>
      <c r="D21" s="10">
        <f t="shared" si="1"/>
        <v>-1524.5</v>
      </c>
      <c r="E21" s="15">
        <f t="shared" si="0"/>
        <v>85.16778066411761</v>
      </c>
    </row>
    <row r="22" spans="1:5" ht="56.25" customHeight="1">
      <c r="A22" s="8" t="s">
        <v>22</v>
      </c>
      <c r="B22" s="24">
        <v>3053</v>
      </c>
      <c r="C22" s="24">
        <v>3183.2</v>
      </c>
      <c r="D22" s="10">
        <f t="shared" si="1"/>
        <v>130.19999999999982</v>
      </c>
      <c r="E22" s="15">
        <f t="shared" si="0"/>
        <v>104.26465771372419</v>
      </c>
    </row>
    <row r="23" spans="1:5" ht="31.5" customHeight="1">
      <c r="A23" s="8" t="s">
        <v>14</v>
      </c>
      <c r="B23" s="10">
        <v>164.8</v>
      </c>
      <c r="C23" s="10">
        <v>191.8</v>
      </c>
      <c r="D23" s="10">
        <f t="shared" si="1"/>
        <v>27</v>
      </c>
      <c r="E23" s="15">
        <f t="shared" si="0"/>
        <v>116.38349514563106</v>
      </c>
    </row>
    <row r="24" spans="1:5" ht="36.75" customHeight="1">
      <c r="A24" s="8" t="s">
        <v>23</v>
      </c>
      <c r="B24" s="10">
        <v>1864.1</v>
      </c>
      <c r="C24" s="10">
        <v>991.1</v>
      </c>
      <c r="D24" s="10">
        <f t="shared" si="1"/>
        <v>-872.9999999999999</v>
      </c>
      <c r="E24" s="15">
        <f t="shared" si="0"/>
        <v>53.167748511345955</v>
      </c>
    </row>
    <row r="25" spans="1:5" ht="36" customHeight="1">
      <c r="A25" s="8" t="s">
        <v>24</v>
      </c>
      <c r="B25" s="12">
        <v>5008.8</v>
      </c>
      <c r="C25" s="12">
        <v>3097</v>
      </c>
      <c r="D25" s="10">
        <f t="shared" si="1"/>
        <v>-1911.8000000000002</v>
      </c>
      <c r="E25" s="15">
        <f t="shared" si="0"/>
        <v>61.83117712825427</v>
      </c>
    </row>
    <row r="26" spans="1:5" ht="27.75" customHeight="1">
      <c r="A26" s="8" t="s">
        <v>25</v>
      </c>
      <c r="B26" s="12"/>
      <c r="C26" s="12"/>
      <c r="D26" s="10"/>
      <c r="E26" s="15"/>
    </row>
    <row r="27" spans="1:5" ht="36" customHeight="1">
      <c r="A27" s="8" t="s">
        <v>26</v>
      </c>
      <c r="B27" s="10">
        <v>186.9</v>
      </c>
      <c r="C27" s="10">
        <v>575.1</v>
      </c>
      <c r="D27" s="10">
        <f t="shared" si="1"/>
        <v>388.20000000000005</v>
      </c>
      <c r="E27" s="15">
        <f t="shared" si="0"/>
        <v>307.7046548956661</v>
      </c>
    </row>
    <row r="28" spans="1:5" ht="18" customHeight="1">
      <c r="A28" s="8" t="s">
        <v>27</v>
      </c>
      <c r="B28" s="12">
        <v>0.7</v>
      </c>
      <c r="C28" s="12">
        <v>715.6</v>
      </c>
      <c r="D28" s="10">
        <f t="shared" si="1"/>
        <v>714.9</v>
      </c>
      <c r="E28" s="15">
        <f t="shared" si="0"/>
        <v>102228.57142857143</v>
      </c>
    </row>
    <row r="29" spans="1:5" ht="15.75" customHeight="1">
      <c r="A29" s="7"/>
      <c r="B29" s="12"/>
      <c r="C29" s="55"/>
      <c r="D29" s="10"/>
      <c r="E29" s="15"/>
    </row>
    <row r="30" spans="1:5" ht="75" customHeight="1" hidden="1">
      <c r="A30" s="3" t="s">
        <v>6</v>
      </c>
      <c r="B30" s="10"/>
      <c r="C30" s="10"/>
      <c r="D30" s="10"/>
      <c r="E30" s="15"/>
    </row>
    <row r="31" spans="1:5" ht="15.75" customHeight="1">
      <c r="A31" s="5"/>
      <c r="B31" s="12"/>
      <c r="C31" s="12"/>
      <c r="D31" s="10"/>
      <c r="E31" s="4"/>
    </row>
    <row r="32" spans="1:5" ht="24" customHeight="1" thickBot="1">
      <c r="A32" s="6" t="s">
        <v>3</v>
      </c>
      <c r="B32" s="11">
        <f>B9+B30</f>
        <v>50340.9</v>
      </c>
      <c r="C32" s="11">
        <f>C9+C30</f>
        <v>52446.9</v>
      </c>
      <c r="D32" s="11">
        <f t="shared" si="1"/>
        <v>2106</v>
      </c>
      <c r="E32" s="29">
        <f t="shared" si="0"/>
        <v>104.1834770534496</v>
      </c>
    </row>
    <row r="43" ht="12.75">
      <c r="E43" s="13"/>
    </row>
  </sheetData>
  <sheetProtection/>
  <mergeCells count="5">
    <mergeCell ref="D1:E1"/>
    <mergeCell ref="A3:E3"/>
    <mergeCell ref="D7:E7"/>
    <mergeCell ref="A5:E5"/>
    <mergeCell ref="A4:E4"/>
  </mergeCells>
  <printOptions/>
  <pageMargins left="0.1968503937007874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1"/>
  <sheetViews>
    <sheetView tabSelected="1" zoomScale="70" zoomScaleNormal="70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A24" sqref="AA24"/>
    </sheetView>
  </sheetViews>
  <sheetFormatPr defaultColWidth="9.140625" defaultRowHeight="12.75"/>
  <cols>
    <col min="1" max="1" width="48.00390625" style="0" customWidth="1"/>
    <col min="2" max="2" width="11.140625" style="0" customWidth="1"/>
    <col min="3" max="3" width="11.7109375" style="0" customWidth="1"/>
    <col min="4" max="4" width="11.57421875" style="0" customWidth="1"/>
    <col min="5" max="5" width="11.7109375" style="0" customWidth="1"/>
    <col min="6" max="6" width="10.7109375" style="0" customWidth="1"/>
    <col min="7" max="7" width="12.140625" style="0" customWidth="1"/>
    <col min="8" max="8" width="10.57421875" style="0" customWidth="1"/>
    <col min="9" max="9" width="10.7109375" style="0" customWidth="1"/>
    <col min="10" max="10" width="12.28125" style="0" customWidth="1"/>
    <col min="11" max="11" width="9.57421875" style="0" customWidth="1"/>
    <col min="12" max="12" width="10.00390625" style="0" bestFit="1" customWidth="1"/>
    <col min="13" max="13" width="12.00390625" style="0" customWidth="1"/>
    <col min="14" max="14" width="9.7109375" style="0" customWidth="1"/>
    <col min="16" max="16" width="11.28125" style="0" customWidth="1"/>
    <col min="17" max="17" width="9.8515625" style="0" customWidth="1"/>
    <col min="18" max="18" width="10.00390625" style="0" bestFit="1" customWidth="1"/>
    <col min="19" max="19" width="11.57421875" style="0" customWidth="1"/>
    <col min="20" max="20" width="9.8515625" style="0" customWidth="1"/>
    <col min="21" max="21" width="10.00390625" style="0" bestFit="1" customWidth="1"/>
    <col min="22" max="22" width="12.00390625" style="0" customWidth="1"/>
    <col min="23" max="23" width="9.7109375" style="0" customWidth="1"/>
    <col min="24" max="24" width="9.8515625" style="0" bestFit="1" customWidth="1"/>
    <col min="25" max="25" width="12.00390625" style="0" customWidth="1"/>
    <col min="26" max="26" width="9.57421875" style="0" customWidth="1"/>
    <col min="28" max="28" width="11.8515625" style="0" customWidth="1"/>
  </cols>
  <sheetData>
    <row r="1" spans="1:28" ht="17.25" customHeight="1">
      <c r="A1" s="89" t="s">
        <v>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</row>
    <row r="2" spans="1:28" ht="16.5" customHeight="1">
      <c r="A2" s="89" t="s">
        <v>38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</row>
    <row r="3" spans="1:28" ht="17.25" customHeight="1">
      <c r="A3" s="89" t="s">
        <v>48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</row>
    <row r="4" spans="1:3" ht="17.25" customHeight="1">
      <c r="A4" s="20"/>
      <c r="B4" s="20"/>
      <c r="C4" s="20"/>
    </row>
    <row r="5" spans="1:28" ht="17.25" customHeight="1" thickBot="1">
      <c r="A5" s="20"/>
      <c r="B5" s="20"/>
      <c r="C5" s="20"/>
      <c r="D5" s="20"/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90" t="s">
        <v>4</v>
      </c>
      <c r="AB5" s="90"/>
    </row>
    <row r="6" spans="1:28" ht="15.75" customHeight="1" thickBot="1">
      <c r="A6" s="91" t="s">
        <v>0</v>
      </c>
      <c r="B6" s="97" t="s">
        <v>16</v>
      </c>
      <c r="C6" s="98"/>
      <c r="D6" s="99"/>
      <c r="E6" s="103" t="s">
        <v>2</v>
      </c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4"/>
    </row>
    <row r="7" spans="1:28" ht="37.5" customHeight="1" thickBot="1">
      <c r="A7" s="92"/>
      <c r="B7" s="100"/>
      <c r="C7" s="101"/>
      <c r="D7" s="102"/>
      <c r="E7" s="95" t="s">
        <v>17</v>
      </c>
      <c r="F7" s="95"/>
      <c r="G7" s="96"/>
      <c r="H7" s="94" t="s">
        <v>31</v>
      </c>
      <c r="I7" s="95"/>
      <c r="J7" s="96"/>
      <c r="K7" s="105" t="s">
        <v>32</v>
      </c>
      <c r="L7" s="106"/>
      <c r="M7" s="107"/>
      <c r="N7" s="94" t="s">
        <v>33</v>
      </c>
      <c r="O7" s="95"/>
      <c r="P7" s="96"/>
      <c r="Q7" s="94" t="s">
        <v>34</v>
      </c>
      <c r="R7" s="95"/>
      <c r="S7" s="96"/>
      <c r="T7" s="94" t="s">
        <v>35</v>
      </c>
      <c r="U7" s="95"/>
      <c r="V7" s="96"/>
      <c r="W7" s="94" t="s">
        <v>36</v>
      </c>
      <c r="X7" s="95"/>
      <c r="Y7" s="96"/>
      <c r="Z7" s="105" t="s">
        <v>37</v>
      </c>
      <c r="AA7" s="106"/>
      <c r="AB7" s="107"/>
    </row>
    <row r="8" spans="1:28" ht="72" customHeight="1" thickBot="1">
      <c r="A8" s="93"/>
      <c r="B8" s="58" t="s">
        <v>49</v>
      </c>
      <c r="C8" s="58" t="s">
        <v>50</v>
      </c>
      <c r="D8" s="58" t="s">
        <v>1</v>
      </c>
      <c r="E8" s="58" t="s">
        <v>49</v>
      </c>
      <c r="F8" s="58" t="s">
        <v>50</v>
      </c>
      <c r="G8" s="32" t="s">
        <v>1</v>
      </c>
      <c r="H8" s="58" t="s">
        <v>49</v>
      </c>
      <c r="I8" s="58" t="s">
        <v>50</v>
      </c>
      <c r="J8" s="26" t="s">
        <v>1</v>
      </c>
      <c r="K8" s="58" t="s">
        <v>49</v>
      </c>
      <c r="L8" s="58" t="s">
        <v>50</v>
      </c>
      <c r="M8" s="26" t="s">
        <v>1</v>
      </c>
      <c r="N8" s="58" t="s">
        <v>49</v>
      </c>
      <c r="O8" s="58" t="s">
        <v>50</v>
      </c>
      <c r="P8" s="26" t="s">
        <v>1</v>
      </c>
      <c r="Q8" s="58" t="s">
        <v>49</v>
      </c>
      <c r="R8" s="58" t="s">
        <v>50</v>
      </c>
      <c r="S8" s="27" t="s">
        <v>1</v>
      </c>
      <c r="T8" s="58" t="s">
        <v>49</v>
      </c>
      <c r="U8" s="58" t="s">
        <v>50</v>
      </c>
      <c r="V8" s="30" t="s">
        <v>1</v>
      </c>
      <c r="W8" s="58" t="s">
        <v>49</v>
      </c>
      <c r="X8" s="58" t="s">
        <v>50</v>
      </c>
      <c r="Y8" s="30" t="s">
        <v>1</v>
      </c>
      <c r="Z8" s="58" t="s">
        <v>49</v>
      </c>
      <c r="AA8" s="58" t="s">
        <v>50</v>
      </c>
      <c r="AB8" s="27" t="s">
        <v>1</v>
      </c>
    </row>
    <row r="9" spans="1:28" ht="39" customHeight="1">
      <c r="A9" s="69" t="s">
        <v>10</v>
      </c>
      <c r="B9" s="81">
        <f>E9+H9+K9+N9+Q9+T9+W9+Z9</f>
        <v>49829.59999999999</v>
      </c>
      <c r="C9" s="82">
        <f>F9+I9+L9+O9+R9+U9+X9+AA9</f>
        <v>52446.9</v>
      </c>
      <c r="D9" s="83">
        <f aca="true" t="shared" si="0" ref="D9:D28">C9/B9</f>
        <v>1.0525250052177824</v>
      </c>
      <c r="E9" s="82">
        <f>E10+E21</f>
        <v>30332.7</v>
      </c>
      <c r="F9" s="84">
        <f>F10+F21</f>
        <v>32540.4</v>
      </c>
      <c r="G9" s="85">
        <f>F9/E9</f>
        <v>1.072782838322998</v>
      </c>
      <c r="H9" s="86">
        <f>H10+H21</f>
        <v>12733.5</v>
      </c>
      <c r="I9" s="84">
        <f>I10+I21</f>
        <v>12793.899999999998</v>
      </c>
      <c r="J9" s="85">
        <f aca="true" t="shared" si="1" ref="J9:J15">I9/H9</f>
        <v>1.0047433934110808</v>
      </c>
      <c r="K9" s="86">
        <f>K10+K21</f>
        <v>611.1</v>
      </c>
      <c r="L9" s="84">
        <f>L10+L21</f>
        <v>618.1</v>
      </c>
      <c r="M9" s="85">
        <f aca="true" t="shared" si="2" ref="M9:M19">L9/K9</f>
        <v>1.011454753722795</v>
      </c>
      <c r="N9" s="86">
        <f>N10+N21</f>
        <v>712.3</v>
      </c>
      <c r="O9" s="84">
        <f>O10+O21</f>
        <v>737.5</v>
      </c>
      <c r="P9" s="85">
        <f>O9/N9</f>
        <v>1.0353783518180542</v>
      </c>
      <c r="Q9" s="86">
        <f>Q10+Q21</f>
        <v>1252.1000000000001</v>
      </c>
      <c r="R9" s="84">
        <f>R10+R21</f>
        <v>1254.5</v>
      </c>
      <c r="S9" s="85">
        <f>R9/Q9</f>
        <v>1.0019167798099193</v>
      </c>
      <c r="T9" s="86">
        <f>T10+T21</f>
        <v>988.1999999999999</v>
      </c>
      <c r="U9" s="87">
        <f>U10+U21</f>
        <v>993.1999999999999</v>
      </c>
      <c r="V9" s="85">
        <f>U9/T9</f>
        <v>1.0050597045132563</v>
      </c>
      <c r="W9" s="88">
        <f>W10+W21</f>
        <v>2057.1</v>
      </c>
      <c r="X9" s="88">
        <f>X10+X21</f>
        <v>2091.8999999999996</v>
      </c>
      <c r="Y9" s="85">
        <f>X9/W9</f>
        <v>1.0169170191045644</v>
      </c>
      <c r="Z9" s="88">
        <f>Z10+Z21</f>
        <v>1142.6000000000001</v>
      </c>
      <c r="AA9" s="84">
        <f>AA10+AA21</f>
        <v>1417.3999999999999</v>
      </c>
      <c r="AB9" s="85">
        <f aca="true" t="shared" si="3" ref="AB9:AB25">AA9/Z9</f>
        <v>1.2405041134255206</v>
      </c>
    </row>
    <row r="10" spans="1:28" ht="22.5" customHeight="1">
      <c r="A10" s="70" t="s">
        <v>19</v>
      </c>
      <c r="B10" s="78">
        <f>E10+H10+K10+N10+Q10+T10+W10+Z10</f>
        <v>41572.600000000006</v>
      </c>
      <c r="C10" s="79">
        <f>F10+I10+L10+O10+R10+U10+X10+AA10</f>
        <v>43693.099999999984</v>
      </c>
      <c r="D10" s="80">
        <f t="shared" si="0"/>
        <v>1.051007153750306</v>
      </c>
      <c r="E10" s="79">
        <f>SUM(E11:E20)</f>
        <v>25710.3</v>
      </c>
      <c r="F10" s="79">
        <f>SUM(F11:F20)</f>
        <v>27414.100000000002</v>
      </c>
      <c r="G10" s="80">
        <f aca="true" t="shared" si="4" ref="G10:G30">F10/E10</f>
        <v>1.0662691606087833</v>
      </c>
      <c r="H10" s="79">
        <f>SUM(H11:H20)</f>
        <v>10950.9</v>
      </c>
      <c r="I10" s="79">
        <f>SUM(I11:I20)</f>
        <v>11015.599999999999</v>
      </c>
      <c r="J10" s="80">
        <f t="shared" si="1"/>
        <v>1.0059081901944131</v>
      </c>
      <c r="K10" s="79">
        <f>SUM(K11:K20)</f>
        <v>489.3</v>
      </c>
      <c r="L10" s="79">
        <f>SUM(L11:L20)</f>
        <v>505.20000000000005</v>
      </c>
      <c r="M10" s="80">
        <f t="shared" si="2"/>
        <v>1.0324954015941141</v>
      </c>
      <c r="N10" s="79">
        <f>SUM(N11:N20)</f>
        <v>447.3</v>
      </c>
      <c r="O10" s="79">
        <f>SUM(O11:O20)</f>
        <v>481.59999999999997</v>
      </c>
      <c r="P10" s="80">
        <f>O10/N10</f>
        <v>1.0766823161189358</v>
      </c>
      <c r="Q10" s="79">
        <f>SUM(Q11:Q20)</f>
        <v>1083.6000000000001</v>
      </c>
      <c r="R10" s="79">
        <f>SUM(R11:R20)</f>
        <v>990.2</v>
      </c>
      <c r="S10" s="80">
        <f>R10/Q10</f>
        <v>0.9138058324104835</v>
      </c>
      <c r="T10" s="79">
        <f>SUM(T11:T20)</f>
        <v>935.8</v>
      </c>
      <c r="U10" s="79">
        <f>SUM(U11:U20)</f>
        <v>924.6999999999999</v>
      </c>
      <c r="V10" s="80">
        <f>U10/T10</f>
        <v>0.9881384911305834</v>
      </c>
      <c r="W10" s="79">
        <f>SUM(W11:W20)</f>
        <v>972.0999999999999</v>
      </c>
      <c r="X10" s="79">
        <f>SUM(X11:X20)</f>
        <v>1018.5999999999999</v>
      </c>
      <c r="Y10" s="80">
        <f>X10/W10</f>
        <v>1.047834584919247</v>
      </c>
      <c r="Z10" s="79">
        <f>SUM(Z11:Z20)</f>
        <v>983.3000000000001</v>
      </c>
      <c r="AA10" s="79">
        <f>SUM(AA11:AA20)</f>
        <v>1343.1</v>
      </c>
      <c r="AB10" s="80">
        <f t="shared" si="3"/>
        <v>1.3659107088375875</v>
      </c>
    </row>
    <row r="11" spans="1:28" ht="17.25" customHeight="1">
      <c r="A11" s="71" t="s">
        <v>7</v>
      </c>
      <c r="B11" s="28">
        <f aca="true" t="shared" si="5" ref="B11:B20">E11+H11+K11+N11+Q11+T11+W11+Z11</f>
        <v>17434.399999999994</v>
      </c>
      <c r="C11" s="10">
        <f aca="true" t="shared" si="6" ref="C11:C20">F11+I11+L11+O11+R11+U11+X11+AA11</f>
        <v>17509.8</v>
      </c>
      <c r="D11" s="59">
        <f t="shared" si="0"/>
        <v>1.0043247831872621</v>
      </c>
      <c r="E11" s="10">
        <v>10143.6</v>
      </c>
      <c r="F11" s="10">
        <v>10209.1</v>
      </c>
      <c r="G11" s="59">
        <f t="shared" si="4"/>
        <v>1.0064572735517963</v>
      </c>
      <c r="H11" s="10">
        <v>6043.2</v>
      </c>
      <c r="I11" s="10">
        <v>6031.4</v>
      </c>
      <c r="J11" s="59">
        <f t="shared" si="1"/>
        <v>0.9980473921101403</v>
      </c>
      <c r="K11" s="10">
        <v>271</v>
      </c>
      <c r="L11" s="10">
        <v>244.8</v>
      </c>
      <c r="M11" s="59">
        <f t="shared" si="2"/>
        <v>0.9033210332103322</v>
      </c>
      <c r="N11" s="10">
        <v>96.1</v>
      </c>
      <c r="O11" s="10">
        <v>95</v>
      </c>
      <c r="P11" s="59">
        <f>O11/N11</f>
        <v>0.9885535900104059</v>
      </c>
      <c r="Q11" s="34">
        <v>195.6</v>
      </c>
      <c r="R11" s="34">
        <v>187.6</v>
      </c>
      <c r="S11" s="59">
        <f>R11/Q11</f>
        <v>0.9591002044989775</v>
      </c>
      <c r="T11" s="34">
        <v>217.3</v>
      </c>
      <c r="U11" s="34">
        <v>202.8</v>
      </c>
      <c r="V11" s="59">
        <f>U11/T11</f>
        <v>0.9332719742291763</v>
      </c>
      <c r="W11" s="34">
        <v>127</v>
      </c>
      <c r="X11" s="34">
        <v>198.9</v>
      </c>
      <c r="Y11" s="59">
        <f>X11/W11</f>
        <v>1.5661417322834645</v>
      </c>
      <c r="Z11" s="34">
        <v>340.6</v>
      </c>
      <c r="AA11" s="34">
        <v>340.2</v>
      </c>
      <c r="AB11" s="59">
        <f t="shared" si="3"/>
        <v>0.9988256018790369</v>
      </c>
    </row>
    <row r="12" spans="1:28" ht="17.25" customHeight="1">
      <c r="A12" s="71" t="s">
        <v>42</v>
      </c>
      <c r="B12" s="28">
        <f>E12+H12+K12+N12+Q12+T12+W12+Z12</f>
        <v>10196</v>
      </c>
      <c r="C12" s="10">
        <f>F12+I12+L12+O12+R12+U12+X12+AA12</f>
        <v>10268.800000000001</v>
      </c>
      <c r="D12" s="59">
        <f t="shared" si="0"/>
        <v>1.0071400549234995</v>
      </c>
      <c r="E12" s="10">
        <v>8186.7</v>
      </c>
      <c r="F12" s="10">
        <v>8236.7</v>
      </c>
      <c r="G12" s="59">
        <f t="shared" si="4"/>
        <v>1.006107466989141</v>
      </c>
      <c r="H12" s="12">
        <v>2009.3</v>
      </c>
      <c r="I12" s="10">
        <v>2032.1</v>
      </c>
      <c r="J12" s="59">
        <f t="shared" si="1"/>
        <v>1.0113472353555966</v>
      </c>
      <c r="K12" s="10"/>
      <c r="L12" s="10"/>
      <c r="M12" s="59" t="e">
        <f t="shared" si="2"/>
        <v>#DIV/0!</v>
      </c>
      <c r="N12" s="10"/>
      <c r="O12" s="10"/>
      <c r="P12" s="59" t="e">
        <f>O12/N12</f>
        <v>#DIV/0!</v>
      </c>
      <c r="Q12" s="33"/>
      <c r="R12" s="34"/>
      <c r="S12" s="59" t="e">
        <f>R12/Q12</f>
        <v>#DIV/0!</v>
      </c>
      <c r="T12" s="34"/>
      <c r="U12" s="34"/>
      <c r="V12" s="59" t="e">
        <f>U12/T12</f>
        <v>#DIV/0!</v>
      </c>
      <c r="W12" s="34"/>
      <c r="X12" s="34"/>
      <c r="Y12" s="59" t="e">
        <f>X12/W12</f>
        <v>#DIV/0!</v>
      </c>
      <c r="Z12" s="34"/>
      <c r="AA12" s="34"/>
      <c r="AB12" s="59" t="e">
        <f t="shared" si="3"/>
        <v>#DIV/0!</v>
      </c>
    </row>
    <row r="13" spans="1:28" ht="17.25" customHeight="1">
      <c r="A13" s="71" t="s">
        <v>44</v>
      </c>
      <c r="B13" s="28">
        <f>E13+H13+K13+N13+Q13+T13+W13+Z13</f>
        <v>2749.8</v>
      </c>
      <c r="C13" s="10">
        <f>F13+I13+L13+O13+R13+U13+X13+AA13</f>
        <v>2784.8</v>
      </c>
      <c r="D13" s="59">
        <f t="shared" si="0"/>
        <v>1.01272819841443</v>
      </c>
      <c r="E13" s="10">
        <v>2749.8</v>
      </c>
      <c r="F13" s="10">
        <v>2784.8</v>
      </c>
      <c r="G13" s="59">
        <f t="shared" si="4"/>
        <v>1.01272819841443</v>
      </c>
      <c r="H13" s="12"/>
      <c r="I13" s="10"/>
      <c r="J13" s="59"/>
      <c r="K13" s="10"/>
      <c r="L13" s="10"/>
      <c r="M13" s="59"/>
      <c r="N13" s="10"/>
      <c r="O13" s="10"/>
      <c r="P13" s="59"/>
      <c r="Q13" s="33"/>
      <c r="R13" s="34"/>
      <c r="S13" s="59"/>
      <c r="T13" s="34"/>
      <c r="U13" s="34"/>
      <c r="V13" s="59"/>
      <c r="W13" s="34"/>
      <c r="X13" s="34"/>
      <c r="Y13" s="59"/>
      <c r="Z13" s="34"/>
      <c r="AA13" s="34"/>
      <c r="AB13" s="59"/>
    </row>
    <row r="14" spans="1:28" ht="33" customHeight="1">
      <c r="A14" s="72" t="s">
        <v>8</v>
      </c>
      <c r="B14" s="28">
        <f t="shared" si="5"/>
        <v>2658.2</v>
      </c>
      <c r="C14" s="10">
        <f t="shared" si="6"/>
        <v>2496.9</v>
      </c>
      <c r="D14" s="59">
        <f t="shared" si="0"/>
        <v>0.9393198404935672</v>
      </c>
      <c r="E14" s="10">
        <v>2658.2</v>
      </c>
      <c r="F14" s="10">
        <v>2496.9</v>
      </c>
      <c r="G14" s="59">
        <f t="shared" si="4"/>
        <v>0.9393198404935672</v>
      </c>
      <c r="H14" s="12"/>
      <c r="I14" s="10"/>
      <c r="J14" s="59"/>
      <c r="K14" s="12"/>
      <c r="L14" s="10"/>
      <c r="M14" s="59"/>
      <c r="N14" s="12"/>
      <c r="O14" s="10"/>
      <c r="P14" s="59"/>
      <c r="Q14" s="33"/>
      <c r="R14" s="10"/>
      <c r="S14" s="59"/>
      <c r="T14" s="34"/>
      <c r="U14" s="10"/>
      <c r="V14" s="59"/>
      <c r="W14" s="34"/>
      <c r="X14" s="10"/>
      <c r="Y14" s="59"/>
      <c r="Z14" s="34"/>
      <c r="AA14" s="10"/>
      <c r="AB14" s="59"/>
    </row>
    <row r="15" spans="1:28" ht="20.25" customHeight="1">
      <c r="A15" s="72" t="s">
        <v>13</v>
      </c>
      <c r="B15" s="28">
        <f t="shared" si="5"/>
        <v>1429</v>
      </c>
      <c r="C15" s="10">
        <f t="shared" si="6"/>
        <v>3343.4</v>
      </c>
      <c r="D15" s="59">
        <f t="shared" si="0"/>
        <v>2.3396780965710287</v>
      </c>
      <c r="E15" s="10">
        <v>805.3</v>
      </c>
      <c r="F15" s="10">
        <v>2308.2</v>
      </c>
      <c r="G15" s="59">
        <f t="shared" si="4"/>
        <v>2.866261020737613</v>
      </c>
      <c r="H15" s="12">
        <v>50</v>
      </c>
      <c r="I15" s="12">
        <v>80.5</v>
      </c>
      <c r="J15" s="59">
        <f t="shared" si="1"/>
        <v>1.61</v>
      </c>
      <c r="K15" s="12"/>
      <c r="L15" s="10"/>
      <c r="M15" s="59"/>
      <c r="N15" s="10"/>
      <c r="O15" s="12">
        <v>0.9</v>
      </c>
      <c r="P15" s="59" t="e">
        <f>O15/N15</f>
        <v>#DIV/0!</v>
      </c>
      <c r="Q15" s="34">
        <v>6.9</v>
      </c>
      <c r="R15" s="33">
        <v>14.3</v>
      </c>
      <c r="S15" s="59">
        <f aca="true" t="shared" si="7" ref="S15:S25">R15/Q15</f>
        <v>2.072463768115942</v>
      </c>
      <c r="T15" s="34">
        <v>19.5</v>
      </c>
      <c r="U15" s="34">
        <v>5.5</v>
      </c>
      <c r="V15" s="59">
        <f aca="true" t="shared" si="8" ref="V15:V25">U15/T15</f>
        <v>0.28205128205128205</v>
      </c>
      <c r="W15" s="34">
        <v>102.3</v>
      </c>
      <c r="X15" s="33">
        <v>112.9</v>
      </c>
      <c r="Y15" s="59">
        <f aca="true" t="shared" si="9" ref="Y15:Y22">X15/W15</f>
        <v>1.1036168132942328</v>
      </c>
      <c r="Z15" s="34">
        <v>445</v>
      </c>
      <c r="AA15" s="34">
        <v>821.1</v>
      </c>
      <c r="AB15" s="59">
        <f t="shared" si="3"/>
        <v>1.8451685393258428</v>
      </c>
    </row>
    <row r="16" spans="1:28" ht="48" customHeight="1">
      <c r="A16" s="72" t="s">
        <v>41</v>
      </c>
      <c r="B16" s="28">
        <f>E16+H16+K16+N16+Q16+T16+W16+Z16</f>
        <v>396.7</v>
      </c>
      <c r="C16" s="10">
        <f>F16+I16+L16+O16+R16+U16+X16+AA16</f>
        <v>375.3</v>
      </c>
      <c r="D16" s="59">
        <f>C16/B16</f>
        <v>0.9460549533652635</v>
      </c>
      <c r="E16" s="10">
        <v>396.7</v>
      </c>
      <c r="F16" s="10">
        <v>375.3</v>
      </c>
      <c r="G16" s="59">
        <f t="shared" si="4"/>
        <v>0.9460549533652635</v>
      </c>
      <c r="H16" s="12"/>
      <c r="I16" s="12"/>
      <c r="J16" s="59"/>
      <c r="K16" s="12"/>
      <c r="L16" s="10"/>
      <c r="M16" s="59"/>
      <c r="N16" s="10"/>
      <c r="O16" s="12"/>
      <c r="P16" s="12"/>
      <c r="Q16" s="34"/>
      <c r="R16" s="33"/>
      <c r="S16" s="59"/>
      <c r="T16" s="34"/>
      <c r="U16" s="34"/>
      <c r="V16" s="59"/>
      <c r="W16" s="34"/>
      <c r="X16" s="33"/>
      <c r="Y16" s="59"/>
      <c r="Z16" s="34"/>
      <c r="AA16" s="33"/>
      <c r="AB16" s="59"/>
    </row>
    <row r="17" spans="1:28" ht="17.25" customHeight="1">
      <c r="A17" s="71" t="s">
        <v>11</v>
      </c>
      <c r="B17" s="28">
        <f t="shared" si="5"/>
        <v>494.79999999999995</v>
      </c>
      <c r="C17" s="10">
        <f t="shared" si="6"/>
        <v>559.8000000000001</v>
      </c>
      <c r="D17" s="59">
        <f t="shared" si="0"/>
        <v>1.1313662085691192</v>
      </c>
      <c r="E17" s="10"/>
      <c r="F17" s="10"/>
      <c r="G17" s="59"/>
      <c r="H17" s="10">
        <v>345.4</v>
      </c>
      <c r="I17" s="10">
        <v>347.8</v>
      </c>
      <c r="J17" s="59">
        <f aca="true" t="shared" si="10" ref="J17:J22">I17/H17</f>
        <v>1.0069484655471919</v>
      </c>
      <c r="K17" s="10">
        <v>38</v>
      </c>
      <c r="L17" s="10">
        <v>47.3</v>
      </c>
      <c r="M17" s="59">
        <f t="shared" si="2"/>
        <v>1.2447368421052631</v>
      </c>
      <c r="N17" s="12">
        <v>13.4</v>
      </c>
      <c r="O17" s="10">
        <v>33.8</v>
      </c>
      <c r="P17" s="59">
        <f aca="true" t="shared" si="11" ref="P17:P22">O17/N17</f>
        <v>2.522388059701492</v>
      </c>
      <c r="Q17" s="34">
        <v>53.4</v>
      </c>
      <c r="R17" s="34">
        <v>64.8</v>
      </c>
      <c r="S17" s="59">
        <f t="shared" si="7"/>
        <v>1.2134831460674158</v>
      </c>
      <c r="T17" s="34">
        <v>26</v>
      </c>
      <c r="U17" s="34">
        <v>36.1</v>
      </c>
      <c r="V17" s="59">
        <f t="shared" si="8"/>
        <v>1.3884615384615384</v>
      </c>
      <c r="W17" s="34">
        <v>15</v>
      </c>
      <c r="X17" s="33">
        <v>16.4</v>
      </c>
      <c r="Y17" s="59">
        <f t="shared" si="9"/>
        <v>1.0933333333333333</v>
      </c>
      <c r="Z17" s="34">
        <v>3.6</v>
      </c>
      <c r="AA17" s="34">
        <v>13.6</v>
      </c>
      <c r="AB17" s="59">
        <f t="shared" si="3"/>
        <v>3.7777777777777777</v>
      </c>
    </row>
    <row r="18" spans="1:28" ht="17.25" customHeight="1">
      <c r="A18" s="71" t="s">
        <v>21</v>
      </c>
      <c r="B18" s="28">
        <f t="shared" si="5"/>
        <v>5443.700000000001</v>
      </c>
      <c r="C18" s="10">
        <f t="shared" si="6"/>
        <v>5351.2</v>
      </c>
      <c r="D18" s="59">
        <f t="shared" si="0"/>
        <v>0.9830078806693975</v>
      </c>
      <c r="E18" s="10"/>
      <c r="F18" s="10"/>
      <c r="G18" s="59"/>
      <c r="H18" s="10">
        <v>2503</v>
      </c>
      <c r="I18" s="10">
        <v>2523.8</v>
      </c>
      <c r="J18" s="59">
        <f t="shared" si="10"/>
        <v>1.0083100279664403</v>
      </c>
      <c r="K18" s="12">
        <v>180.3</v>
      </c>
      <c r="L18" s="10">
        <v>213.1</v>
      </c>
      <c r="M18" s="59">
        <f t="shared" si="2"/>
        <v>1.1819190238491402</v>
      </c>
      <c r="N18" s="10">
        <v>337.8</v>
      </c>
      <c r="O18" s="12">
        <v>351.9</v>
      </c>
      <c r="P18" s="59">
        <f t="shared" si="11"/>
        <v>1.0417406749555949</v>
      </c>
      <c r="Q18" s="34">
        <v>827.7</v>
      </c>
      <c r="R18" s="34">
        <v>723.5</v>
      </c>
      <c r="S18" s="59">
        <f t="shared" si="7"/>
        <v>0.8741089766823728</v>
      </c>
      <c r="T18" s="34">
        <v>673</v>
      </c>
      <c r="U18" s="34">
        <v>680.3</v>
      </c>
      <c r="V18" s="59">
        <f t="shared" si="8"/>
        <v>1.0108469539375928</v>
      </c>
      <c r="W18" s="34">
        <v>727.8</v>
      </c>
      <c r="X18" s="10">
        <v>690.4</v>
      </c>
      <c r="Y18" s="59">
        <f t="shared" si="9"/>
        <v>0.9486122561143171</v>
      </c>
      <c r="Z18" s="34">
        <v>194.1</v>
      </c>
      <c r="AA18" s="34">
        <v>168.2</v>
      </c>
      <c r="AB18" s="59">
        <f t="shared" si="3"/>
        <v>0.8665636269963936</v>
      </c>
    </row>
    <row r="19" spans="1:28" ht="17.25" customHeight="1">
      <c r="A19" s="72" t="s">
        <v>9</v>
      </c>
      <c r="B19" s="28">
        <f t="shared" si="5"/>
        <v>770</v>
      </c>
      <c r="C19" s="10">
        <f t="shared" si="6"/>
        <v>1003.1</v>
      </c>
      <c r="D19" s="59">
        <f t="shared" si="0"/>
        <v>1.3027272727272727</v>
      </c>
      <c r="E19" s="10">
        <v>770</v>
      </c>
      <c r="F19" s="10">
        <v>1003.1</v>
      </c>
      <c r="G19" s="59">
        <f t="shared" si="4"/>
        <v>1.3027272727272727</v>
      </c>
      <c r="H19" s="10"/>
      <c r="I19" s="12"/>
      <c r="J19" s="59"/>
      <c r="K19" s="10"/>
      <c r="L19" s="10"/>
      <c r="M19" s="59" t="e">
        <f t="shared" si="2"/>
        <v>#DIV/0!</v>
      </c>
      <c r="N19" s="10"/>
      <c r="O19" s="10"/>
      <c r="P19" s="59" t="e">
        <f t="shared" si="11"/>
        <v>#DIV/0!</v>
      </c>
      <c r="Q19" s="34"/>
      <c r="R19" s="34"/>
      <c r="S19" s="60" t="e">
        <f t="shared" si="7"/>
        <v>#DIV/0!</v>
      </c>
      <c r="T19" s="34"/>
      <c r="U19" s="33"/>
      <c r="V19" s="59" t="e">
        <f t="shared" si="8"/>
        <v>#DIV/0!</v>
      </c>
      <c r="W19" s="34"/>
      <c r="X19" s="33"/>
      <c r="Y19" s="59" t="e">
        <f t="shared" si="9"/>
        <v>#DIV/0!</v>
      </c>
      <c r="Z19" s="34"/>
      <c r="AA19" s="34"/>
      <c r="AB19" s="59" t="e">
        <f t="shared" si="3"/>
        <v>#DIV/0!</v>
      </c>
    </row>
    <row r="20" spans="1:28" ht="17.25" customHeight="1">
      <c r="A20" s="73" t="s">
        <v>15</v>
      </c>
      <c r="B20" s="28">
        <f t="shared" si="5"/>
        <v>0</v>
      </c>
      <c r="C20" s="10">
        <f t="shared" si="6"/>
        <v>0</v>
      </c>
      <c r="D20" s="59" t="e">
        <f t="shared" si="0"/>
        <v>#DIV/0!</v>
      </c>
      <c r="E20" s="10"/>
      <c r="F20" s="12"/>
      <c r="G20" s="59" t="e">
        <f t="shared" si="4"/>
        <v>#DIV/0!</v>
      </c>
      <c r="H20" s="10"/>
      <c r="I20" s="12"/>
      <c r="J20" s="59"/>
      <c r="K20" s="10"/>
      <c r="L20" s="10"/>
      <c r="M20" s="59"/>
      <c r="N20" s="12"/>
      <c r="O20" s="12"/>
      <c r="P20" s="59" t="e">
        <f t="shared" si="11"/>
        <v>#DIV/0!</v>
      </c>
      <c r="Q20" s="33"/>
      <c r="R20" s="33"/>
      <c r="S20" s="60" t="e">
        <f t="shared" si="7"/>
        <v>#DIV/0!</v>
      </c>
      <c r="T20" s="33"/>
      <c r="U20" s="33"/>
      <c r="V20" s="59" t="e">
        <f t="shared" si="8"/>
        <v>#DIV/0!</v>
      </c>
      <c r="W20" s="33"/>
      <c r="X20" s="33"/>
      <c r="Y20" s="59"/>
      <c r="Z20" s="33"/>
      <c r="AA20" s="33"/>
      <c r="AB20" s="59"/>
    </row>
    <row r="21" spans="1:28" ht="17.25" customHeight="1">
      <c r="A21" s="74" t="s">
        <v>20</v>
      </c>
      <c r="B21" s="78">
        <f aca="true" t="shared" si="12" ref="B21:C25">E21+H21+K21+N21+Q21+T21+W21+Z21</f>
        <v>8257</v>
      </c>
      <c r="C21" s="79">
        <f t="shared" si="12"/>
        <v>8753.8</v>
      </c>
      <c r="D21" s="80">
        <f t="shared" si="0"/>
        <v>1.06016713091922</v>
      </c>
      <c r="E21" s="79">
        <f>E22+E23+E24+E25+E26+E27+E28+E29</f>
        <v>4622.400000000001</v>
      </c>
      <c r="F21" s="79">
        <f>F22+F23+F24+F25+F26+F27+F28+F29</f>
        <v>5126.3</v>
      </c>
      <c r="G21" s="80">
        <f t="shared" si="4"/>
        <v>1.1090126341294564</v>
      </c>
      <c r="H21" s="79">
        <f>H22+H23+H24+H25+H26+H27+H28+H29</f>
        <v>1782.6</v>
      </c>
      <c r="I21" s="79">
        <f>I22+I23+I24+I25+I26+I27+I28+I29</f>
        <v>1778.3</v>
      </c>
      <c r="J21" s="80">
        <f t="shared" si="10"/>
        <v>0.997587793111186</v>
      </c>
      <c r="K21" s="79">
        <f>K22+K23+K24+K25+K26+K27+K28+K29</f>
        <v>121.8</v>
      </c>
      <c r="L21" s="79">
        <f>L22+L23+L24+L25+L26+L27+L28+L29</f>
        <v>112.9</v>
      </c>
      <c r="M21" s="80">
        <f>L21/K21</f>
        <v>0.9269293924466339</v>
      </c>
      <c r="N21" s="79">
        <f>N22+N23+N24+N25+N26+N27+N28+N29</f>
        <v>265</v>
      </c>
      <c r="O21" s="79">
        <f>O22+O23+O24+O25+O26+O27+O28+O29</f>
        <v>255.9</v>
      </c>
      <c r="P21" s="80">
        <f t="shared" si="11"/>
        <v>0.9656603773584906</v>
      </c>
      <c r="Q21" s="79">
        <f>Q22+Q23+Q24+Q25+Q26+Q27+Q28+Q29</f>
        <v>168.5</v>
      </c>
      <c r="R21" s="79">
        <f>R22+R23+R24+R25+R26+R27+R28+R29</f>
        <v>264.3</v>
      </c>
      <c r="S21" s="80">
        <f t="shared" si="7"/>
        <v>1.568545994065282</v>
      </c>
      <c r="T21" s="79">
        <f>T22+T23+T24+T25+T26+T27+T28+T29</f>
        <v>52.4</v>
      </c>
      <c r="U21" s="79">
        <f>U22+U23+U24+U25+U26+U27+U28+U29</f>
        <v>68.5</v>
      </c>
      <c r="V21" s="80">
        <f t="shared" si="8"/>
        <v>1.3072519083969465</v>
      </c>
      <c r="W21" s="79">
        <f>W22+W23+W24+W25+W26+W27+W28+W29</f>
        <v>1085</v>
      </c>
      <c r="X21" s="79">
        <f>X22+X23+X24+X25+X26+X27+X28+X29</f>
        <v>1073.3</v>
      </c>
      <c r="Y21" s="80">
        <f t="shared" si="9"/>
        <v>0.9892165898617511</v>
      </c>
      <c r="Z21" s="79">
        <f>Z22+Z23+Z24+Z25+Z26+Z27+Z28+Z29</f>
        <v>159.3</v>
      </c>
      <c r="AA21" s="79">
        <f>AA22+AA23+AA24+AA25+AA26+AA27+AA28+AA29</f>
        <v>74.3</v>
      </c>
      <c r="AB21" s="80">
        <f t="shared" si="3"/>
        <v>0.4664155681104833</v>
      </c>
    </row>
    <row r="22" spans="1:28" ht="48.75" customHeight="1">
      <c r="A22" s="72" t="s">
        <v>22</v>
      </c>
      <c r="B22" s="28">
        <f t="shared" si="12"/>
        <v>3144.8999999999996</v>
      </c>
      <c r="C22" s="10">
        <f t="shared" si="12"/>
        <v>3183.2000000000003</v>
      </c>
      <c r="D22" s="59">
        <f t="shared" si="0"/>
        <v>1.0121784476453943</v>
      </c>
      <c r="E22" s="10">
        <v>1830.8</v>
      </c>
      <c r="F22" s="10">
        <v>1629.2</v>
      </c>
      <c r="G22" s="59">
        <f t="shared" si="4"/>
        <v>0.8898842036268299</v>
      </c>
      <c r="H22" s="12">
        <v>1189.1</v>
      </c>
      <c r="I22" s="10">
        <v>1381.3</v>
      </c>
      <c r="J22" s="59">
        <f t="shared" si="10"/>
        <v>1.1616348498864688</v>
      </c>
      <c r="K22" s="10">
        <v>26.9</v>
      </c>
      <c r="L22" s="10">
        <v>26.2</v>
      </c>
      <c r="M22" s="59">
        <f>L22/K22</f>
        <v>0.9739776951672863</v>
      </c>
      <c r="N22" s="61">
        <v>59</v>
      </c>
      <c r="O22" s="12">
        <v>67.9</v>
      </c>
      <c r="P22" s="59">
        <f t="shared" si="11"/>
        <v>1.1508474576271188</v>
      </c>
      <c r="Q22" s="34">
        <v>1.5</v>
      </c>
      <c r="R22" s="34">
        <v>18</v>
      </c>
      <c r="S22" s="59">
        <f t="shared" si="7"/>
        <v>12</v>
      </c>
      <c r="T22" s="34">
        <v>5.4</v>
      </c>
      <c r="U22" s="34">
        <v>26</v>
      </c>
      <c r="V22" s="59">
        <f t="shared" si="8"/>
        <v>4.814814814814815</v>
      </c>
      <c r="W22" s="34">
        <v>23</v>
      </c>
      <c r="X22" s="34">
        <v>32.3</v>
      </c>
      <c r="Y22" s="59">
        <f t="shared" si="9"/>
        <v>1.4043478260869564</v>
      </c>
      <c r="Z22" s="34">
        <v>9.2</v>
      </c>
      <c r="AA22" s="34">
        <v>2.3</v>
      </c>
      <c r="AB22" s="59">
        <f t="shared" si="3"/>
        <v>0.25</v>
      </c>
    </row>
    <row r="23" spans="1:28" ht="34.5" customHeight="1">
      <c r="A23" s="72" t="s">
        <v>14</v>
      </c>
      <c r="B23" s="28">
        <f t="shared" si="12"/>
        <v>189.5</v>
      </c>
      <c r="C23" s="10">
        <f t="shared" si="12"/>
        <v>191.8</v>
      </c>
      <c r="D23" s="59">
        <f t="shared" si="0"/>
        <v>1.012137203166227</v>
      </c>
      <c r="E23" s="10">
        <v>189.5</v>
      </c>
      <c r="F23" s="10">
        <v>191.8</v>
      </c>
      <c r="G23" s="59">
        <f t="shared" si="4"/>
        <v>1.012137203166227</v>
      </c>
      <c r="H23" s="12"/>
      <c r="I23" s="12"/>
      <c r="J23" s="59"/>
      <c r="K23" s="12"/>
      <c r="L23" s="10"/>
      <c r="M23" s="59"/>
      <c r="N23" s="12"/>
      <c r="O23" s="12"/>
      <c r="P23" s="12"/>
      <c r="Q23" s="34"/>
      <c r="R23" s="34"/>
      <c r="S23" s="33"/>
      <c r="T23" s="34"/>
      <c r="U23" s="34"/>
      <c r="V23" s="59"/>
      <c r="W23" s="34"/>
      <c r="X23" s="34"/>
      <c r="Y23" s="59"/>
      <c r="Z23" s="34"/>
      <c r="AA23" s="34"/>
      <c r="AB23" s="59"/>
    </row>
    <row r="24" spans="1:28" ht="30.75" customHeight="1">
      <c r="A24" s="72" t="s">
        <v>23</v>
      </c>
      <c r="B24" s="28">
        <f t="shared" si="12"/>
        <v>958.7</v>
      </c>
      <c r="C24" s="10">
        <f t="shared" si="12"/>
        <v>991.1</v>
      </c>
      <c r="D24" s="59">
        <f t="shared" si="0"/>
        <v>1.033795765098571</v>
      </c>
      <c r="E24" s="10">
        <v>376</v>
      </c>
      <c r="F24" s="10">
        <v>426.9</v>
      </c>
      <c r="G24" s="59">
        <f t="shared" si="4"/>
        <v>1.1353723404255318</v>
      </c>
      <c r="H24" s="10"/>
      <c r="I24" s="12"/>
      <c r="J24" s="59" t="e">
        <f>I24/H24</f>
        <v>#DIV/0!</v>
      </c>
      <c r="K24" s="10">
        <v>49.2</v>
      </c>
      <c r="L24" s="10">
        <v>41</v>
      </c>
      <c r="M24" s="59">
        <f>L24/K24</f>
        <v>0.8333333333333333</v>
      </c>
      <c r="N24" s="10">
        <v>206</v>
      </c>
      <c r="O24" s="10">
        <v>188</v>
      </c>
      <c r="P24" s="59">
        <f>O24/N24</f>
        <v>0.912621359223301</v>
      </c>
      <c r="Q24" s="34">
        <v>140</v>
      </c>
      <c r="R24" s="34">
        <v>219.3</v>
      </c>
      <c r="S24" s="59">
        <f t="shared" si="7"/>
        <v>1.5664285714285715</v>
      </c>
      <c r="T24" s="34">
        <v>47</v>
      </c>
      <c r="U24" s="34">
        <v>42.5</v>
      </c>
      <c r="V24" s="59">
        <f t="shared" si="8"/>
        <v>0.9042553191489362</v>
      </c>
      <c r="W24" s="34">
        <v>62</v>
      </c>
      <c r="X24" s="34">
        <v>73</v>
      </c>
      <c r="Y24" s="59">
        <f>X24/W24</f>
        <v>1.1774193548387097</v>
      </c>
      <c r="Z24" s="34">
        <v>78.5</v>
      </c>
      <c r="AA24" s="34">
        <v>0.4</v>
      </c>
      <c r="AB24" s="59">
        <f t="shared" si="3"/>
        <v>0.005095541401273886</v>
      </c>
    </row>
    <row r="25" spans="1:28" ht="30.75" customHeight="1">
      <c r="A25" s="72" t="s">
        <v>24</v>
      </c>
      <c r="B25" s="28">
        <f t="shared" si="12"/>
        <v>2948.4</v>
      </c>
      <c r="C25" s="10">
        <f t="shared" si="12"/>
        <v>3097</v>
      </c>
      <c r="D25" s="59">
        <f t="shared" si="0"/>
        <v>1.0504002170668838</v>
      </c>
      <c r="E25" s="10">
        <v>1660.8</v>
      </c>
      <c r="F25" s="10">
        <v>2038</v>
      </c>
      <c r="G25" s="59">
        <f t="shared" si="4"/>
        <v>1.2271194605009634</v>
      </c>
      <c r="H25" s="10">
        <v>412.6</v>
      </c>
      <c r="I25" s="10">
        <v>216</v>
      </c>
      <c r="J25" s="59">
        <f>I25/H25</f>
        <v>0.523509452253999</v>
      </c>
      <c r="K25" s="12"/>
      <c r="L25" s="10"/>
      <c r="M25" s="59" t="e">
        <f>L25/K25</f>
        <v>#DIV/0!</v>
      </c>
      <c r="N25" s="12"/>
      <c r="O25" s="12"/>
      <c r="P25" s="59" t="e">
        <f>O25/N25</f>
        <v>#DIV/0!</v>
      </c>
      <c r="Q25" s="34"/>
      <c r="R25" s="33"/>
      <c r="S25" s="59" t="e">
        <f t="shared" si="7"/>
        <v>#DIV/0!</v>
      </c>
      <c r="T25" s="34"/>
      <c r="U25" s="33"/>
      <c r="V25" s="59" t="e">
        <f t="shared" si="8"/>
        <v>#DIV/0!</v>
      </c>
      <c r="W25" s="34">
        <v>875</v>
      </c>
      <c r="X25" s="33">
        <v>843</v>
      </c>
      <c r="Y25" s="59">
        <f>X25/W25</f>
        <v>0.9634285714285714</v>
      </c>
      <c r="Z25" s="34"/>
      <c r="AA25" s="34"/>
      <c r="AB25" s="59" t="e">
        <f t="shared" si="3"/>
        <v>#DIV/0!</v>
      </c>
    </row>
    <row r="26" spans="1:28" ht="20.25" customHeight="1">
      <c r="A26" s="72" t="s">
        <v>25</v>
      </c>
      <c r="B26" s="28"/>
      <c r="C26" s="12"/>
      <c r="D26" s="59"/>
      <c r="E26" s="10"/>
      <c r="F26" s="10"/>
      <c r="G26" s="59"/>
      <c r="H26" s="12"/>
      <c r="I26" s="12"/>
      <c r="J26" s="59"/>
      <c r="K26" s="12"/>
      <c r="L26" s="10"/>
      <c r="M26" s="59"/>
      <c r="N26" s="12"/>
      <c r="O26" s="12"/>
      <c r="P26" s="12"/>
      <c r="Q26" s="34"/>
      <c r="R26" s="57"/>
      <c r="S26" s="33"/>
      <c r="T26" s="34"/>
      <c r="U26" s="57"/>
      <c r="V26" s="59"/>
      <c r="W26" s="34"/>
      <c r="X26" s="33"/>
      <c r="Y26" s="59"/>
      <c r="Z26" s="33"/>
      <c r="AA26" s="33"/>
      <c r="AB26" s="59"/>
    </row>
    <row r="27" spans="1:28" ht="20.25" customHeight="1">
      <c r="A27" s="72" t="s">
        <v>26</v>
      </c>
      <c r="B27" s="28">
        <f>E27+H27+K27+N27+Q27+T27+W27+Z27</f>
        <v>300</v>
      </c>
      <c r="C27" s="10">
        <f>F27+I27+L27+O27+R27+U27+X27+AA27</f>
        <v>575.1</v>
      </c>
      <c r="D27" s="59">
        <f t="shared" si="0"/>
        <v>1.917</v>
      </c>
      <c r="E27" s="10">
        <v>300</v>
      </c>
      <c r="F27" s="10">
        <v>575.1</v>
      </c>
      <c r="G27" s="59">
        <f t="shared" si="4"/>
        <v>1.917</v>
      </c>
      <c r="H27" s="10"/>
      <c r="I27" s="10"/>
      <c r="J27" s="59" t="e">
        <f>I27/H27</f>
        <v>#DIV/0!</v>
      </c>
      <c r="K27" s="10"/>
      <c r="L27" s="10"/>
      <c r="M27" s="59" t="e">
        <f>L27/K27</f>
        <v>#DIV/0!</v>
      </c>
      <c r="N27" s="12"/>
      <c r="O27" s="12"/>
      <c r="P27" s="12"/>
      <c r="Q27" s="33"/>
      <c r="R27" s="33"/>
      <c r="S27" s="33"/>
      <c r="T27" s="33"/>
      <c r="U27" s="57"/>
      <c r="V27" s="59"/>
      <c r="W27" s="33"/>
      <c r="X27" s="33"/>
      <c r="Y27" s="59"/>
      <c r="Z27" s="33"/>
      <c r="AA27" s="33"/>
      <c r="AB27" s="59"/>
    </row>
    <row r="28" spans="1:28" ht="18" customHeight="1">
      <c r="A28" s="72" t="s">
        <v>27</v>
      </c>
      <c r="B28" s="28">
        <f>E28+H28+K28+N28+Q28+T28+W28+Z28</f>
        <v>715.5000000000001</v>
      </c>
      <c r="C28" s="10">
        <f>F28+I28+L28+O28+R28+U28+X28+AA28</f>
        <v>715.6</v>
      </c>
      <c r="D28" s="59">
        <f t="shared" si="0"/>
        <v>1.0001397624039132</v>
      </c>
      <c r="E28" s="10">
        <v>265.3</v>
      </c>
      <c r="F28" s="10">
        <v>265.3</v>
      </c>
      <c r="G28" s="59">
        <f t="shared" si="4"/>
        <v>1</v>
      </c>
      <c r="H28" s="12">
        <v>180.9</v>
      </c>
      <c r="I28" s="10">
        <v>181</v>
      </c>
      <c r="J28" s="59">
        <f>I28/H28</f>
        <v>1.0005527915975676</v>
      </c>
      <c r="K28" s="12">
        <v>45.7</v>
      </c>
      <c r="L28" s="10">
        <v>45.7</v>
      </c>
      <c r="M28" s="59">
        <f>L28/K28</f>
        <v>1</v>
      </c>
      <c r="N28" s="12"/>
      <c r="O28" s="12"/>
      <c r="P28" s="12"/>
      <c r="Q28" s="33">
        <v>27</v>
      </c>
      <c r="R28" s="33">
        <v>27</v>
      </c>
      <c r="S28" s="59">
        <f>R28/Q28</f>
        <v>1</v>
      </c>
      <c r="T28" s="33"/>
      <c r="U28" s="57"/>
      <c r="V28" s="59"/>
      <c r="W28" s="33">
        <v>125</v>
      </c>
      <c r="X28" s="33">
        <v>125</v>
      </c>
      <c r="Y28" s="59">
        <f>X28/W28</f>
        <v>1</v>
      </c>
      <c r="Z28" s="57">
        <v>71.6</v>
      </c>
      <c r="AA28" s="33">
        <v>71.6</v>
      </c>
      <c r="AB28" s="59">
        <f>AA28/Z28</f>
        <v>1</v>
      </c>
    </row>
    <row r="29" spans="1:28" ht="15.75" customHeight="1" thickBot="1">
      <c r="A29" s="75"/>
      <c r="B29" s="68"/>
      <c r="C29" s="55"/>
      <c r="D29" s="62"/>
      <c r="E29" s="63"/>
      <c r="F29" s="63"/>
      <c r="G29" s="62"/>
      <c r="H29" s="55"/>
      <c r="I29" s="55"/>
      <c r="J29" s="62"/>
      <c r="K29" s="63"/>
      <c r="L29" s="64"/>
      <c r="M29" s="62"/>
      <c r="N29" s="55"/>
      <c r="O29" s="63"/>
      <c r="P29" s="55"/>
      <c r="Q29" s="65"/>
      <c r="R29" s="66"/>
      <c r="S29" s="65"/>
      <c r="T29" s="65"/>
      <c r="U29" s="66"/>
      <c r="V29" s="62"/>
      <c r="W29" s="65"/>
      <c r="X29" s="66"/>
      <c r="Y29" s="62"/>
      <c r="Z29" s="66"/>
      <c r="AA29" s="66"/>
      <c r="AB29" s="62"/>
    </row>
    <row r="30" spans="1:28" ht="15.75" customHeight="1" thickBot="1">
      <c r="A30" s="76" t="s">
        <v>3</v>
      </c>
      <c r="B30" s="48">
        <f>B9</f>
        <v>49829.59999999999</v>
      </c>
      <c r="C30" s="39">
        <f>C9</f>
        <v>52446.9</v>
      </c>
      <c r="D30" s="67">
        <f>C30/B30</f>
        <v>1.0525250052177824</v>
      </c>
      <c r="E30" s="38">
        <f>E9</f>
        <v>30332.7</v>
      </c>
      <c r="F30" s="38">
        <f>F9</f>
        <v>32540.4</v>
      </c>
      <c r="G30" s="67">
        <f t="shared" si="4"/>
        <v>1.072782838322998</v>
      </c>
      <c r="H30" s="38">
        <f>H9</f>
        <v>12733.5</v>
      </c>
      <c r="I30" s="38">
        <f>I9</f>
        <v>12793.899999999998</v>
      </c>
      <c r="J30" s="67">
        <f>I30/H30</f>
        <v>1.0047433934110808</v>
      </c>
      <c r="K30" s="38">
        <f aca="true" t="shared" si="13" ref="K30:AA30">K9</f>
        <v>611.1</v>
      </c>
      <c r="L30" s="38">
        <f>L9</f>
        <v>618.1</v>
      </c>
      <c r="M30" s="67">
        <f>L30/K30</f>
        <v>1.011454753722795</v>
      </c>
      <c r="N30" s="38">
        <f t="shared" si="13"/>
        <v>712.3</v>
      </c>
      <c r="O30" s="38">
        <f t="shared" si="13"/>
        <v>737.5</v>
      </c>
      <c r="P30" s="67">
        <f>O30/N30</f>
        <v>1.0353783518180542</v>
      </c>
      <c r="Q30" s="38">
        <f t="shared" si="13"/>
        <v>1252.1000000000001</v>
      </c>
      <c r="R30" s="38">
        <f t="shared" si="13"/>
        <v>1254.5</v>
      </c>
      <c r="S30" s="67">
        <f>R30/Q30</f>
        <v>1.0019167798099193</v>
      </c>
      <c r="T30" s="38">
        <f t="shared" si="13"/>
        <v>988.1999999999999</v>
      </c>
      <c r="U30" s="38">
        <f t="shared" si="13"/>
        <v>993.1999999999999</v>
      </c>
      <c r="V30" s="67">
        <f>U30/T30</f>
        <v>1.0050597045132563</v>
      </c>
      <c r="W30" s="38">
        <f t="shared" si="13"/>
        <v>2057.1</v>
      </c>
      <c r="X30" s="38">
        <f t="shared" si="13"/>
        <v>2091.8999999999996</v>
      </c>
      <c r="Y30" s="67">
        <f>X30/W30</f>
        <v>1.0169170191045644</v>
      </c>
      <c r="Z30" s="38">
        <f t="shared" si="13"/>
        <v>1142.6000000000001</v>
      </c>
      <c r="AA30" s="38">
        <f t="shared" si="13"/>
        <v>1417.3999999999999</v>
      </c>
      <c r="AB30" s="77">
        <f>AA30/Z30</f>
        <v>1.2405041134255206</v>
      </c>
    </row>
    <row r="41" ht="12.75">
      <c r="E41" s="13"/>
    </row>
  </sheetData>
  <sheetProtection/>
  <mergeCells count="15">
    <mergeCell ref="K7:M7"/>
    <mergeCell ref="N7:P7"/>
    <mergeCell ref="E7:G7"/>
    <mergeCell ref="H7:J7"/>
    <mergeCell ref="W7:Y7"/>
    <mergeCell ref="A6:A8"/>
    <mergeCell ref="AA5:AB5"/>
    <mergeCell ref="A2:AB2"/>
    <mergeCell ref="A3:AB3"/>
    <mergeCell ref="A1:AB1"/>
    <mergeCell ref="Q7:S7"/>
    <mergeCell ref="B6:D7"/>
    <mergeCell ref="E6:AB6"/>
    <mergeCell ref="T7:V7"/>
    <mergeCell ref="Z7:AB7"/>
  </mergeCells>
  <printOptions/>
  <pageMargins left="0.3937007874015748" right="0" top="0" bottom="0" header="0" footer="0"/>
  <pageSetup fitToHeight="0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="80" zoomScaleNormal="80" zoomScalePageLayoutView="0" workbookViewId="0" topLeftCell="A16">
      <selection activeCell="C29" sqref="C29"/>
    </sheetView>
  </sheetViews>
  <sheetFormatPr defaultColWidth="9.140625" defaultRowHeight="12.75"/>
  <cols>
    <col min="1" max="1" width="52.140625" style="0" customWidth="1"/>
    <col min="2" max="3" width="14.421875" style="0" customWidth="1"/>
    <col min="4" max="4" width="12.140625" style="0" customWidth="1"/>
    <col min="5" max="5" width="12.57421875" style="0" customWidth="1"/>
  </cols>
  <sheetData>
    <row r="1" spans="4:5" ht="17.25" customHeight="1">
      <c r="D1" s="108" t="s">
        <v>18</v>
      </c>
      <c r="E1" s="108"/>
    </row>
    <row r="2" ht="15.75" customHeight="1"/>
    <row r="3" spans="1:5" ht="17.25" customHeight="1">
      <c r="A3" s="89" t="s">
        <v>5</v>
      </c>
      <c r="B3" s="89"/>
      <c r="C3" s="89"/>
      <c r="D3" s="89"/>
      <c r="E3" s="89"/>
    </row>
    <row r="4" spans="1:6" ht="39.75" customHeight="1">
      <c r="A4" s="89" t="s">
        <v>38</v>
      </c>
      <c r="B4" s="89"/>
      <c r="C4" s="89"/>
      <c r="D4" s="89"/>
      <c r="E4" s="89"/>
      <c r="F4" s="9"/>
    </row>
    <row r="5" spans="1:5" ht="17.25" customHeight="1">
      <c r="A5" s="89" t="s">
        <v>51</v>
      </c>
      <c r="B5" s="89"/>
      <c r="C5" s="89"/>
      <c r="D5" s="89"/>
      <c r="E5" s="89"/>
    </row>
    <row r="6" spans="1:5" ht="15.75" customHeight="1">
      <c r="A6" s="1"/>
      <c r="B6" s="1"/>
      <c r="C6" s="1"/>
      <c r="D6" s="1"/>
      <c r="E6" s="1"/>
    </row>
    <row r="7" spans="1:5" ht="15.75" customHeight="1" thickBot="1">
      <c r="A7" s="2"/>
      <c r="B7" s="2"/>
      <c r="C7" s="2"/>
      <c r="D7" s="90" t="s">
        <v>4</v>
      </c>
      <c r="E7" s="90"/>
    </row>
    <row r="8" spans="1:5" ht="85.5" customHeight="1" thickBot="1">
      <c r="A8" s="16" t="s">
        <v>0</v>
      </c>
      <c r="B8" s="17" t="s">
        <v>52</v>
      </c>
      <c r="C8" s="17" t="s">
        <v>53</v>
      </c>
      <c r="D8" s="17" t="s">
        <v>12</v>
      </c>
      <c r="E8" s="18" t="s">
        <v>1</v>
      </c>
    </row>
    <row r="9" spans="1:5" ht="39" customHeight="1" thickBot="1">
      <c r="A9" s="42" t="s">
        <v>10</v>
      </c>
      <c r="B9" s="43">
        <f>B10+B21</f>
        <v>49829.6</v>
      </c>
      <c r="C9" s="44">
        <f>C10+C21</f>
        <v>52446.9</v>
      </c>
      <c r="D9" s="44">
        <f>C9-B9</f>
        <v>2617.300000000003</v>
      </c>
      <c r="E9" s="45">
        <f>C9/B9*100</f>
        <v>105.25250052177823</v>
      </c>
    </row>
    <row r="10" spans="1:5" ht="17.25" customHeight="1" thickBot="1">
      <c r="A10" s="47" t="s">
        <v>19</v>
      </c>
      <c r="B10" s="38">
        <f>SUM(B11:B20)</f>
        <v>41572.6</v>
      </c>
      <c r="C10" s="39">
        <f>SUM(C11:C20)</f>
        <v>43693.1</v>
      </c>
      <c r="D10" s="39">
        <f>C10-B10</f>
        <v>2120.5</v>
      </c>
      <c r="E10" s="40">
        <f aca="true" t="shared" si="0" ref="E10:E30">C10/B10*100</f>
        <v>105.10071537503067</v>
      </c>
    </row>
    <row r="11" spans="1:5" ht="17.25" customHeight="1">
      <c r="A11" s="46" t="s">
        <v>7</v>
      </c>
      <c r="B11" s="31">
        <v>17434.4</v>
      </c>
      <c r="C11" s="37">
        <v>17509.8</v>
      </c>
      <c r="D11" s="37">
        <f aca="true" t="shared" si="1" ref="D11:D28">C11-B11</f>
        <v>75.39999999999782</v>
      </c>
      <c r="E11" s="15">
        <f t="shared" si="0"/>
        <v>100.4324783187262</v>
      </c>
    </row>
    <row r="12" spans="1:5" ht="17.25" customHeight="1">
      <c r="A12" s="35" t="s">
        <v>42</v>
      </c>
      <c r="B12" s="23">
        <v>10196</v>
      </c>
      <c r="C12" s="10">
        <v>10268.8</v>
      </c>
      <c r="D12" s="10">
        <f t="shared" si="1"/>
        <v>72.79999999999927</v>
      </c>
      <c r="E12" s="15">
        <f t="shared" si="0"/>
        <v>100.71400549234994</v>
      </c>
    </row>
    <row r="13" spans="1:5" ht="17.25" customHeight="1">
      <c r="A13" s="35" t="s">
        <v>44</v>
      </c>
      <c r="B13" s="23">
        <v>2749.8</v>
      </c>
      <c r="C13" s="10">
        <v>2784.8</v>
      </c>
      <c r="D13" s="10">
        <f t="shared" si="1"/>
        <v>35</v>
      </c>
      <c r="E13" s="15">
        <f t="shared" si="0"/>
        <v>101.27281984144301</v>
      </c>
    </row>
    <row r="14" spans="1:5" ht="38.25" customHeight="1">
      <c r="A14" s="36" t="s">
        <v>8</v>
      </c>
      <c r="B14" s="23">
        <v>2658.2</v>
      </c>
      <c r="C14" s="10">
        <v>2496.9</v>
      </c>
      <c r="D14" s="10">
        <f t="shared" si="1"/>
        <v>-161.29999999999973</v>
      </c>
      <c r="E14" s="15">
        <f t="shared" si="0"/>
        <v>93.93198404935671</v>
      </c>
    </row>
    <row r="15" spans="1:5" ht="19.5" customHeight="1">
      <c r="A15" s="36" t="s">
        <v>13</v>
      </c>
      <c r="B15" s="23">
        <v>1429</v>
      </c>
      <c r="C15" s="10">
        <v>3343.4</v>
      </c>
      <c r="D15" s="10">
        <f>C15-B15</f>
        <v>1914.4</v>
      </c>
      <c r="E15" s="15">
        <f t="shared" si="0"/>
        <v>233.96780965710286</v>
      </c>
    </row>
    <row r="16" spans="1:5" ht="50.25" customHeight="1">
      <c r="A16" s="36" t="s">
        <v>43</v>
      </c>
      <c r="B16" s="23">
        <v>396.7</v>
      </c>
      <c r="C16" s="10">
        <v>375.3</v>
      </c>
      <c r="D16" s="10">
        <f>C16-B16</f>
        <v>-21.399999999999977</v>
      </c>
      <c r="E16" s="15">
        <f>C16/B16*100</f>
        <v>94.60549533652635</v>
      </c>
    </row>
    <row r="17" spans="1:5" ht="17.25" customHeight="1">
      <c r="A17" s="35" t="s">
        <v>11</v>
      </c>
      <c r="B17" s="23">
        <v>494.8</v>
      </c>
      <c r="C17" s="10">
        <v>559.8</v>
      </c>
      <c r="D17" s="10">
        <f t="shared" si="1"/>
        <v>64.99999999999994</v>
      </c>
      <c r="E17" s="15">
        <f t="shared" si="0"/>
        <v>113.13662085691188</v>
      </c>
    </row>
    <row r="18" spans="1:5" ht="17.25" customHeight="1">
      <c r="A18" s="35" t="s">
        <v>28</v>
      </c>
      <c r="B18" s="23">
        <v>5443.7</v>
      </c>
      <c r="C18" s="10">
        <v>5351.2</v>
      </c>
      <c r="D18" s="10">
        <f t="shared" si="1"/>
        <v>-92.5</v>
      </c>
      <c r="E18" s="15">
        <f t="shared" si="0"/>
        <v>98.30078806693977</v>
      </c>
    </row>
    <row r="19" spans="1:5" ht="17.25" customHeight="1">
      <c r="A19" s="36" t="s">
        <v>9</v>
      </c>
      <c r="B19" s="23">
        <v>770</v>
      </c>
      <c r="C19" s="12">
        <v>1003.1</v>
      </c>
      <c r="D19" s="10">
        <f t="shared" si="1"/>
        <v>233.10000000000002</v>
      </c>
      <c r="E19" s="15">
        <f t="shared" si="0"/>
        <v>130.27272727272728</v>
      </c>
    </row>
    <row r="20" spans="1:5" ht="17.25" customHeight="1" thickBot="1">
      <c r="A20" s="49" t="s">
        <v>15</v>
      </c>
      <c r="B20" s="41"/>
      <c r="C20" s="11"/>
      <c r="D20" s="11">
        <f t="shared" si="1"/>
        <v>0</v>
      </c>
      <c r="E20" s="29" t="e">
        <f t="shared" si="0"/>
        <v>#DIV/0!</v>
      </c>
    </row>
    <row r="21" spans="1:5" ht="17.25" customHeight="1" thickBot="1">
      <c r="A21" s="51" t="s">
        <v>20</v>
      </c>
      <c r="B21" s="52">
        <f>SUM(B22:B28)</f>
        <v>8257</v>
      </c>
      <c r="C21" s="48">
        <f>SUM(C22:C28)</f>
        <v>8753.800000000001</v>
      </c>
      <c r="D21" s="39">
        <f t="shared" si="1"/>
        <v>496.8000000000011</v>
      </c>
      <c r="E21" s="40">
        <f t="shared" si="0"/>
        <v>106.01671309192201</v>
      </c>
    </row>
    <row r="22" spans="1:5" ht="68.25" customHeight="1">
      <c r="A22" s="50" t="s">
        <v>22</v>
      </c>
      <c r="B22" s="31">
        <v>3144.9</v>
      </c>
      <c r="C22" s="24">
        <v>3183.2</v>
      </c>
      <c r="D22" s="24">
        <f t="shared" si="1"/>
        <v>38.29999999999973</v>
      </c>
      <c r="E22" s="25">
        <f t="shared" si="0"/>
        <v>101.21784476453941</v>
      </c>
    </row>
    <row r="23" spans="1:5" ht="31.5" customHeight="1">
      <c r="A23" s="36" t="s">
        <v>14</v>
      </c>
      <c r="B23" s="23">
        <v>189.5</v>
      </c>
      <c r="C23" s="10">
        <v>191.8</v>
      </c>
      <c r="D23" s="10">
        <f t="shared" si="1"/>
        <v>2.3000000000000114</v>
      </c>
      <c r="E23" s="15">
        <f t="shared" si="0"/>
        <v>101.2137203166227</v>
      </c>
    </row>
    <row r="24" spans="1:5" ht="36.75" customHeight="1">
      <c r="A24" s="36" t="s">
        <v>23</v>
      </c>
      <c r="B24" s="23">
        <v>958.7</v>
      </c>
      <c r="C24" s="10">
        <v>991.1</v>
      </c>
      <c r="D24" s="10">
        <f t="shared" si="1"/>
        <v>32.39999999999998</v>
      </c>
      <c r="E24" s="15">
        <f t="shared" si="0"/>
        <v>103.3795765098571</v>
      </c>
    </row>
    <row r="25" spans="1:5" ht="36" customHeight="1">
      <c r="A25" s="36" t="s">
        <v>24</v>
      </c>
      <c r="B25" s="23">
        <v>2948.4</v>
      </c>
      <c r="C25" s="12">
        <v>3097</v>
      </c>
      <c r="D25" s="10">
        <f t="shared" si="1"/>
        <v>148.5999999999999</v>
      </c>
      <c r="E25" s="15">
        <f t="shared" si="0"/>
        <v>105.04002170668838</v>
      </c>
    </row>
    <row r="26" spans="1:5" ht="36" customHeight="1">
      <c r="A26" s="36" t="s">
        <v>25</v>
      </c>
      <c r="B26" s="23"/>
      <c r="C26" s="12"/>
      <c r="D26" s="10"/>
      <c r="E26" s="15"/>
    </row>
    <row r="27" spans="1:5" ht="36" customHeight="1">
      <c r="A27" s="36" t="s">
        <v>26</v>
      </c>
      <c r="B27" s="23">
        <v>300</v>
      </c>
      <c r="C27" s="10">
        <v>575.1</v>
      </c>
      <c r="D27" s="10">
        <f t="shared" si="1"/>
        <v>275.1</v>
      </c>
      <c r="E27" s="15">
        <f t="shared" si="0"/>
        <v>191.70000000000002</v>
      </c>
    </row>
    <row r="28" spans="1:5" ht="18" customHeight="1">
      <c r="A28" s="36" t="s">
        <v>27</v>
      </c>
      <c r="B28" s="23">
        <v>715.5</v>
      </c>
      <c r="C28" s="12">
        <v>715.6</v>
      </c>
      <c r="D28" s="10">
        <f t="shared" si="1"/>
        <v>0.10000000000002274</v>
      </c>
      <c r="E28" s="15">
        <f t="shared" si="0"/>
        <v>100.01397624039134</v>
      </c>
    </row>
    <row r="29" spans="1:5" ht="15.75" customHeight="1" thickBot="1">
      <c r="A29" s="53"/>
      <c r="B29" s="54"/>
      <c r="C29" s="55"/>
      <c r="D29" s="11"/>
      <c r="E29" s="29"/>
    </row>
    <row r="30" spans="1:5" ht="15.75" customHeight="1" thickBot="1">
      <c r="A30" s="56" t="s">
        <v>3</v>
      </c>
      <c r="B30" s="38">
        <f>B9</f>
        <v>49829.6</v>
      </c>
      <c r="C30" s="40">
        <f>C9</f>
        <v>52446.9</v>
      </c>
      <c r="D30" s="48">
        <f>C30-B30</f>
        <v>2617.300000000003</v>
      </c>
      <c r="E30" s="40">
        <f t="shared" si="0"/>
        <v>105.25250052177823</v>
      </c>
    </row>
    <row r="41" ht="12.75">
      <c r="E41" s="13"/>
    </row>
  </sheetData>
  <sheetProtection/>
  <mergeCells count="5">
    <mergeCell ref="D1:E1"/>
    <mergeCell ref="A3:E3"/>
    <mergeCell ref="D7:E7"/>
    <mergeCell ref="A5:E5"/>
    <mergeCell ref="A4:E4"/>
  </mergeCells>
  <printOptions/>
  <pageMargins left="0.7874015748031497" right="0" top="0" bottom="0" header="0" footer="0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Bakshutowa</cp:lastModifiedBy>
  <cp:lastPrinted>2018-09-28T09:49:38Z</cp:lastPrinted>
  <dcterms:created xsi:type="dcterms:W3CDTF">1996-10-08T23:32:33Z</dcterms:created>
  <dcterms:modified xsi:type="dcterms:W3CDTF">2018-11-01T10:01:57Z</dcterms:modified>
  <cp:category/>
  <cp:version/>
  <cp:contentType/>
  <cp:contentStatus/>
</cp:coreProperties>
</file>