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.3" sheetId="1" r:id="rId1"/>
    <sheet name="прил1" sheetId="2" r:id="rId2"/>
    <sheet name="прил 2" sheetId="3" r:id="rId3"/>
  </sheets>
  <definedNames/>
  <calcPr fullCalcOnLoad="1"/>
</workbook>
</file>

<file path=xl/sharedStrings.xml><?xml version="1.0" encoding="utf-8"?>
<sst xmlns="http://schemas.openxmlformats.org/spreadsheetml/2006/main" count="125" uniqueCount="55">
  <si>
    <t>Наименование доходных источников</t>
  </si>
  <si>
    <t>% выполнения</t>
  </si>
  <si>
    <t>в том числе:</t>
  </si>
  <si>
    <t>тыс. руб.</t>
  </si>
  <si>
    <t>Справка</t>
  </si>
  <si>
    <t>2. Доходы от предпринимательской и иной приносящей доход деятельности                         (код 000 3 00 00000 00 0000 000)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</si>
  <si>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</si>
  <si>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</si>
  <si>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госпошлина</t>
  </si>
  <si>
    <t xml:space="preserve"> - налог на имущ-во физических лиц</t>
  </si>
  <si>
    <t>отклоне-            ние +,-</t>
  </si>
  <si>
    <t xml:space="preserve"> - единый сельхозналог</t>
  </si>
  <si>
    <t xml:space="preserve"> - плата за негативное воздействие на окружающую среду</t>
  </si>
  <si>
    <t>- отмененные налоги</t>
  </si>
  <si>
    <t>Консолидированный бюджет, всего</t>
  </si>
  <si>
    <t>Муниципальный район</t>
  </si>
  <si>
    <t>Приложение №2</t>
  </si>
  <si>
    <t>Налоговые доходы</t>
  </si>
  <si>
    <t>Неналоговые доходы</t>
  </si>
  <si>
    <t xml:space="preserve"> - земельный налог ( к. 106 06000 00 0000 110)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</si>
  <si>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</si>
  <si>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доходы от оказания платных услуг и компенсации затрат государства</t>
  </si>
  <si>
    <t xml:space="preserve"> - доходы от продажи материальных и нематериальных активов</t>
  </si>
  <si>
    <t xml:space="preserve"> - административные платежи и сборы</t>
  </si>
  <si>
    <t xml:space="preserve"> - штрафы, санкции, возмещение ущерба</t>
  </si>
  <si>
    <t xml:space="preserve"> - прочие неналоговые доходы</t>
  </si>
  <si>
    <t>Приложение № 3</t>
  </si>
  <si>
    <t>темп роста,%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</si>
  <si>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</si>
  <si>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</si>
  <si>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</si>
  <si>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</si>
  <si>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</si>
  <si>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Хмелёвское сельское поселение</t>
  </si>
  <si>
    <t>Чеботаевское сельское поселение</t>
  </si>
  <si>
    <t xml:space="preserve">о выполнении плана поступления доходов в консолидированный бюджет муниципального образования "Сурский район" </t>
  </si>
  <si>
    <t xml:space="preserve">о  поступлении  налогов и доходов в консолидированный бюджет муниципального образования "Сурский район" </t>
  </si>
  <si>
    <t>отклоне-            ние          "+",  "-"</t>
  </si>
  <si>
    <t xml:space="preserve"> -  налог, взимаемый в связи с применением патентной системы налогооблажения</t>
  </si>
  <si>
    <t xml:space="preserve"> - акцизы на нефтепродукты</t>
  </si>
  <si>
    <t xml:space="preserve"> - налог, взимаемый в связи с применением патентной системы налогообложения</t>
  </si>
  <si>
    <t>Всего  доходов</t>
  </si>
  <si>
    <t xml:space="preserve"> - земельный налог </t>
  </si>
  <si>
    <t>налог, взимаемый в связи с применением упрощённой системы налогообложения</t>
  </si>
  <si>
    <t xml:space="preserve"> -  единый сельхозналог</t>
  </si>
  <si>
    <t xml:space="preserve"> </t>
  </si>
  <si>
    <t>за  январь-август  2019 - 2020 года</t>
  </si>
  <si>
    <t>факт за январь - август  2019 года</t>
  </si>
  <si>
    <t>факт за январь - август  2020 года</t>
  </si>
  <si>
    <t>за  январь - август  2020 года</t>
  </si>
  <si>
    <t xml:space="preserve"> план на январь - август  2020 года</t>
  </si>
  <si>
    <t>факт за январь - август   2020 года</t>
  </si>
  <si>
    <t>за январь-август  2020 года</t>
  </si>
  <si>
    <t xml:space="preserve"> план на январь-август  2020 года</t>
  </si>
  <si>
    <t>факт за январь-август  2020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</si>
</sst>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188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88" fontId="1" fillId="0" borderId="10" xfId="0" applyNumberFormat="1" applyFont="1" applyBorder="1" applyAlignment="1">
      <alignment horizontal="center"/>
    </xf>
    <xf numFmtId="188" fontId="1" fillId="0" borderId="12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188" fontId="1" fillId="0" borderId="14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15" xfId="0" applyFont="1" applyBorder="1" applyAlignment="1">
      <alignment wrapText="1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0" fontId="2" fillId="0" borderId="17" xfId="0" applyFont="1" applyBorder="1" applyAlignment="1">
      <alignment horizontal="left"/>
    </xf>
    <xf numFmtId="188" fontId="4" fillId="0" borderId="12" xfId="0" applyNumberFormat="1" applyFont="1" applyBorder="1" applyAlignment="1">
      <alignment horizontal="center"/>
    </xf>
    <xf numFmtId="188" fontId="4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88" fontId="6" fillId="0" borderId="11" xfId="0" applyNumberFormat="1" applyFont="1" applyBorder="1" applyAlignment="1">
      <alignment horizontal="center"/>
    </xf>
    <xf numFmtId="188" fontId="6" fillId="0" borderId="2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88" fontId="6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188" fontId="6" fillId="0" borderId="23" xfId="0" applyNumberFormat="1" applyFont="1" applyBorder="1" applyAlignment="1">
      <alignment horizontal="center"/>
    </xf>
    <xf numFmtId="188" fontId="6" fillId="0" borderId="2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188" fontId="6" fillId="0" borderId="25" xfId="0" applyNumberFormat="1" applyFont="1" applyBorder="1" applyAlignment="1">
      <alignment horizontal="center"/>
    </xf>
    <xf numFmtId="188" fontId="6" fillId="0" borderId="14" xfId="0" applyNumberFormat="1" applyFont="1" applyBorder="1" applyAlignment="1">
      <alignment horizontal="center"/>
    </xf>
    <xf numFmtId="0" fontId="7" fillId="0" borderId="26" xfId="0" applyFont="1" applyBorder="1" applyAlignment="1">
      <alignment horizontal="left"/>
    </xf>
    <xf numFmtId="188" fontId="6" fillId="0" borderId="13" xfId="0" applyNumberFormat="1" applyFont="1" applyBorder="1" applyAlignment="1">
      <alignment horizontal="center"/>
    </xf>
    <xf numFmtId="188" fontId="6" fillId="0" borderId="1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49" fontId="6" fillId="0" borderId="28" xfId="0" applyNumberFormat="1" applyFont="1" applyBorder="1" applyAlignment="1">
      <alignment horizontal="left" wrapText="1"/>
    </xf>
    <xf numFmtId="49" fontId="7" fillId="0" borderId="26" xfId="0" applyNumberFormat="1" applyFont="1" applyBorder="1" applyAlignment="1">
      <alignment horizontal="left" wrapText="1"/>
    </xf>
    <xf numFmtId="188" fontId="6" fillId="0" borderId="2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 wrapText="1"/>
    </xf>
    <xf numFmtId="188" fontId="6" fillId="0" borderId="30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188" fontId="6" fillId="0" borderId="32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49" fontId="6" fillId="0" borderId="31" xfId="0" applyNumberFormat="1" applyFont="1" applyBorder="1" applyAlignment="1">
      <alignment horizontal="left" wrapText="1"/>
    </xf>
    <xf numFmtId="188" fontId="6" fillId="0" borderId="34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left" wrapText="1"/>
    </xf>
    <xf numFmtId="0" fontId="6" fillId="0" borderId="35" xfId="0" applyFont="1" applyBorder="1" applyAlignment="1">
      <alignment/>
    </xf>
    <xf numFmtId="0" fontId="7" fillId="0" borderId="18" xfId="0" applyFont="1" applyBorder="1" applyAlignment="1">
      <alignment/>
    </xf>
    <xf numFmtId="188" fontId="6" fillId="0" borderId="35" xfId="0" applyNumberFormat="1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188" fontId="4" fillId="0" borderId="37" xfId="0" applyNumberFormat="1" applyFont="1" applyBorder="1" applyAlignment="1">
      <alignment horizontal="center"/>
    </xf>
    <xf numFmtId="188" fontId="4" fillId="0" borderId="21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189" fontId="4" fillId="0" borderId="38" xfId="0" applyNumberFormat="1" applyFont="1" applyBorder="1" applyAlignment="1">
      <alignment horizontal="center"/>
    </xf>
    <xf numFmtId="189" fontId="1" fillId="0" borderId="39" xfId="0" applyNumberFormat="1" applyFont="1" applyBorder="1" applyAlignment="1">
      <alignment horizontal="center"/>
    </xf>
    <xf numFmtId="189" fontId="4" fillId="0" borderId="39" xfId="0" applyNumberFormat="1" applyFont="1" applyBorder="1" applyAlignment="1">
      <alignment horizontal="center"/>
    </xf>
    <xf numFmtId="189" fontId="1" fillId="0" borderId="40" xfId="0" applyNumberFormat="1" applyFont="1" applyBorder="1" applyAlignment="1">
      <alignment horizontal="center"/>
    </xf>
    <xf numFmtId="188" fontId="4" fillId="0" borderId="41" xfId="0" applyNumberFormat="1" applyFont="1" applyBorder="1" applyAlignment="1">
      <alignment horizontal="center"/>
    </xf>
    <xf numFmtId="188" fontId="4" fillId="0" borderId="24" xfId="0" applyNumberFormat="1" applyFont="1" applyBorder="1" applyAlignment="1">
      <alignment horizontal="center"/>
    </xf>
    <xf numFmtId="189" fontId="4" fillId="0" borderId="30" xfId="0" applyNumberFormat="1" applyFont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/>
    </xf>
    <xf numFmtId="189" fontId="1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89" fontId="4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89" fontId="1" fillId="0" borderId="44" xfId="0" applyNumberFormat="1" applyFont="1" applyBorder="1" applyAlignment="1">
      <alignment horizontal="center"/>
    </xf>
    <xf numFmtId="189" fontId="1" fillId="0" borderId="39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188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0" xfId="0" applyFont="1" applyBorder="1" applyAlignment="1">
      <alignment horizontal="distributed" wrapText="1"/>
    </xf>
    <xf numFmtId="0" fontId="1" fillId="0" borderId="4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23" xfId="0" applyFont="1" applyBorder="1" applyAlignment="1">
      <alignment horizontal="center"/>
    </xf>
    <xf numFmtId="188" fontId="4" fillId="0" borderId="29" xfId="0" applyNumberFormat="1" applyFont="1" applyBorder="1" applyAlignment="1">
      <alignment horizontal="center"/>
    </xf>
    <xf numFmtId="189" fontId="4" fillId="0" borderId="19" xfId="0" applyNumberFormat="1" applyFont="1" applyBorder="1" applyAlignment="1">
      <alignment horizontal="center"/>
    </xf>
    <xf numFmtId="188" fontId="4" fillId="0" borderId="18" xfId="0" applyNumberFormat="1" applyFont="1" applyBorder="1" applyAlignment="1">
      <alignment horizontal="center"/>
    </xf>
    <xf numFmtId="189" fontId="4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189" fontId="2" fillId="0" borderId="42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46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80" zoomScaleNormal="80" zoomScalePageLayoutView="0" workbookViewId="0" topLeftCell="A4">
      <selection activeCell="C21" sqref="C21:C26"/>
    </sheetView>
  </sheetViews>
  <sheetFormatPr defaultColWidth="9.140625" defaultRowHeight="12.75"/>
  <cols>
    <col min="1" max="1" width="51.8515625" style="0" customWidth="1"/>
    <col min="2" max="3" width="14.421875" style="0" customWidth="1"/>
    <col min="4" max="4" width="12.140625" style="0" customWidth="1"/>
    <col min="5" max="5" width="13.28125" style="0" customWidth="1"/>
  </cols>
  <sheetData>
    <row r="1" spans="1:5" ht="17.25" customHeight="1">
      <c r="A1" s="26"/>
      <c r="B1" s="26"/>
      <c r="C1" s="26"/>
      <c r="D1" s="108" t="s">
        <v>26</v>
      </c>
      <c r="E1" s="108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08" t="s">
        <v>4</v>
      </c>
      <c r="B3" s="108"/>
      <c r="C3" s="108"/>
      <c r="D3" s="108"/>
      <c r="E3" s="108"/>
    </row>
    <row r="4" spans="1:6" ht="39.75" customHeight="1">
      <c r="A4" s="108" t="s">
        <v>36</v>
      </c>
      <c r="B4" s="108"/>
      <c r="C4" s="108"/>
      <c r="D4" s="108"/>
      <c r="E4" s="108"/>
      <c r="F4" s="2"/>
    </row>
    <row r="5" spans="1:5" ht="17.25" customHeight="1">
      <c r="A5" s="108" t="s">
        <v>46</v>
      </c>
      <c r="B5" s="108"/>
      <c r="C5" s="108"/>
      <c r="D5" s="108"/>
      <c r="E5" s="108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09" t="s">
        <v>3</v>
      </c>
      <c r="E7" s="109"/>
    </row>
    <row r="8" spans="1:5" ht="85.5" customHeight="1" thickBot="1">
      <c r="A8" s="29" t="s">
        <v>0</v>
      </c>
      <c r="B8" s="30" t="s">
        <v>47</v>
      </c>
      <c r="C8" s="30" t="s">
        <v>48</v>
      </c>
      <c r="D8" s="30" t="s">
        <v>37</v>
      </c>
      <c r="E8" s="31" t="s">
        <v>27</v>
      </c>
    </row>
    <row r="9" spans="1:5" ht="17.25" customHeight="1" thickBot="1">
      <c r="A9" s="59" t="s">
        <v>17</v>
      </c>
      <c r="B9" s="46">
        <f>SUM(B10:B19)</f>
        <v>36379.600000000006</v>
      </c>
      <c r="C9" s="46">
        <f>SUM(C10:C19)</f>
        <v>38143.4</v>
      </c>
      <c r="D9" s="46">
        <f>C9-B9</f>
        <v>1763.7999999999956</v>
      </c>
      <c r="E9" s="47">
        <f aca="true" t="shared" si="0" ref="E9:E31">C9/B9*100</f>
        <v>104.84832158682337</v>
      </c>
    </row>
    <row r="10" spans="1:5" ht="17.25" customHeight="1">
      <c r="A10" s="58" t="s">
        <v>6</v>
      </c>
      <c r="B10" s="35">
        <v>15182.1</v>
      </c>
      <c r="C10" s="35">
        <v>18402.6</v>
      </c>
      <c r="D10" s="35">
        <f aca="true" t="shared" si="1" ref="D10:D27">C10-B10</f>
        <v>3220.499999999998</v>
      </c>
      <c r="E10" s="33">
        <f t="shared" si="0"/>
        <v>121.21248048688915</v>
      </c>
    </row>
    <row r="11" spans="1:5" ht="17.25" customHeight="1">
      <c r="A11" s="34" t="s">
        <v>39</v>
      </c>
      <c r="B11" s="32">
        <v>8881.8</v>
      </c>
      <c r="C11" s="32">
        <v>8061.1</v>
      </c>
      <c r="D11" s="32">
        <f t="shared" si="1"/>
        <v>-820.6999999999989</v>
      </c>
      <c r="E11" s="33">
        <f t="shared" si="0"/>
        <v>90.75975590533452</v>
      </c>
    </row>
    <row r="12" spans="1:5" ht="34.5" customHeight="1">
      <c r="A12" s="49" t="s">
        <v>43</v>
      </c>
      <c r="B12" s="32">
        <v>2919.3</v>
      </c>
      <c r="C12" s="32">
        <v>3490.8</v>
      </c>
      <c r="D12" s="32">
        <f t="shared" si="1"/>
        <v>571.5</v>
      </c>
      <c r="E12" s="33">
        <f t="shared" si="0"/>
        <v>119.57661083136368</v>
      </c>
    </row>
    <row r="13" spans="1:8" ht="39" customHeight="1">
      <c r="A13" s="37" t="s">
        <v>7</v>
      </c>
      <c r="B13" s="32">
        <v>1998.3</v>
      </c>
      <c r="C13" s="32">
        <v>1941.7</v>
      </c>
      <c r="D13" s="32">
        <f t="shared" si="1"/>
        <v>-56.59999999999991</v>
      </c>
      <c r="E13" s="33">
        <f t="shared" si="0"/>
        <v>97.16759245358556</v>
      </c>
      <c r="H13" t="s">
        <v>45</v>
      </c>
    </row>
    <row r="14" spans="1:8" ht="42" customHeight="1">
      <c r="A14" s="37" t="s">
        <v>40</v>
      </c>
      <c r="B14" s="32">
        <v>270.3</v>
      </c>
      <c r="C14" s="32">
        <v>360.4</v>
      </c>
      <c r="D14" s="32">
        <f t="shared" si="1"/>
        <v>90.09999999999997</v>
      </c>
      <c r="E14" s="33">
        <f t="shared" si="0"/>
        <v>133.33333333333331</v>
      </c>
      <c r="H14" s="106"/>
    </row>
    <row r="15" spans="1:5" ht="21" customHeight="1">
      <c r="A15" s="37" t="s">
        <v>11</v>
      </c>
      <c r="B15" s="32">
        <v>1680.4</v>
      </c>
      <c r="C15" s="32">
        <v>1610.7</v>
      </c>
      <c r="D15" s="32">
        <f t="shared" si="1"/>
        <v>-69.70000000000005</v>
      </c>
      <c r="E15" s="33">
        <f t="shared" si="0"/>
        <v>95.85217805284456</v>
      </c>
    </row>
    <row r="16" spans="1:5" ht="17.25" customHeight="1">
      <c r="A16" s="34" t="s">
        <v>9</v>
      </c>
      <c r="B16" s="32">
        <v>238.8</v>
      </c>
      <c r="C16" s="32">
        <v>-93.7</v>
      </c>
      <c r="D16" s="32">
        <f t="shared" si="1"/>
        <v>-332.5</v>
      </c>
      <c r="E16" s="33">
        <f t="shared" si="0"/>
        <v>-39.23785594639866</v>
      </c>
    </row>
    <row r="17" spans="1:5" ht="17.25" customHeight="1">
      <c r="A17" s="34" t="s">
        <v>42</v>
      </c>
      <c r="B17" s="32">
        <v>4534.3</v>
      </c>
      <c r="C17" s="32">
        <v>3674</v>
      </c>
      <c r="D17" s="32">
        <f t="shared" si="1"/>
        <v>-860.3000000000002</v>
      </c>
      <c r="E17" s="33">
        <f t="shared" si="0"/>
        <v>81.02683986502878</v>
      </c>
    </row>
    <row r="18" spans="1:5" ht="17.25" customHeight="1">
      <c r="A18" s="37" t="s">
        <v>8</v>
      </c>
      <c r="B18" s="38">
        <v>674.3</v>
      </c>
      <c r="C18" s="38">
        <v>695.8</v>
      </c>
      <c r="D18" s="32">
        <f t="shared" si="1"/>
        <v>21.5</v>
      </c>
      <c r="E18" s="33">
        <f t="shared" si="0"/>
        <v>103.18849176924219</v>
      </c>
    </row>
    <row r="19" spans="1:5" ht="17.25" customHeight="1" thickBot="1">
      <c r="A19" s="60" t="s">
        <v>13</v>
      </c>
      <c r="B19" s="44"/>
      <c r="C19" s="39"/>
      <c r="D19" s="44">
        <f t="shared" si="1"/>
        <v>0</v>
      </c>
      <c r="E19" s="61" t="e">
        <f t="shared" si="0"/>
        <v>#DIV/0!</v>
      </c>
    </row>
    <row r="20" spans="1:5" ht="17.25" customHeight="1" thickBot="1">
      <c r="A20" s="63" t="s">
        <v>18</v>
      </c>
      <c r="B20" s="46">
        <f>SUM(B21:B27)</f>
        <v>6405</v>
      </c>
      <c r="C20" s="46">
        <f>SUM(C21:C27)</f>
        <v>10484.9</v>
      </c>
      <c r="D20" s="46">
        <f t="shared" si="1"/>
        <v>4079.8999999999996</v>
      </c>
      <c r="E20" s="47">
        <f t="shared" si="0"/>
        <v>163.69867291178767</v>
      </c>
    </row>
    <row r="21" spans="1:9" ht="56.25" customHeight="1">
      <c r="A21" s="62" t="s">
        <v>20</v>
      </c>
      <c r="B21" s="35">
        <v>2213.2</v>
      </c>
      <c r="C21" s="35">
        <v>3144.1</v>
      </c>
      <c r="D21" s="35">
        <f t="shared" si="1"/>
        <v>930.9000000000001</v>
      </c>
      <c r="E21" s="33">
        <f t="shared" si="0"/>
        <v>142.06126875112957</v>
      </c>
      <c r="I21" s="8"/>
    </row>
    <row r="22" spans="1:5" ht="31.5" customHeight="1">
      <c r="A22" s="37" t="s">
        <v>12</v>
      </c>
      <c r="B22" s="32">
        <v>147.9</v>
      </c>
      <c r="C22" s="32">
        <v>131.8</v>
      </c>
      <c r="D22" s="32">
        <f t="shared" si="1"/>
        <v>-16.099999999999994</v>
      </c>
      <c r="E22" s="33">
        <f t="shared" si="0"/>
        <v>89.11426639621367</v>
      </c>
    </row>
    <row r="23" spans="1:5" ht="36.75" customHeight="1">
      <c r="A23" s="37" t="s">
        <v>21</v>
      </c>
      <c r="B23" s="32">
        <v>1912.7</v>
      </c>
      <c r="C23" s="32">
        <v>859.6</v>
      </c>
      <c r="D23" s="32">
        <f t="shared" si="1"/>
        <v>-1053.1</v>
      </c>
      <c r="E23" s="33">
        <f t="shared" si="0"/>
        <v>44.9417054425681</v>
      </c>
    </row>
    <row r="24" spans="1:5" ht="36" customHeight="1">
      <c r="A24" s="37" t="s">
        <v>22</v>
      </c>
      <c r="B24" s="38">
        <v>757.3</v>
      </c>
      <c r="C24" s="38">
        <v>6152.3</v>
      </c>
      <c r="D24" s="32">
        <f t="shared" si="1"/>
        <v>5395</v>
      </c>
      <c r="E24" s="33">
        <f t="shared" si="0"/>
        <v>812.3993133500594</v>
      </c>
    </row>
    <row r="25" spans="1:5" ht="27.75" customHeight="1">
      <c r="A25" s="37" t="s">
        <v>23</v>
      </c>
      <c r="B25" s="38"/>
      <c r="C25" s="38"/>
      <c r="D25" s="32"/>
      <c r="E25" s="33"/>
    </row>
    <row r="26" spans="1:5" ht="36" customHeight="1">
      <c r="A26" s="37" t="s">
        <v>24</v>
      </c>
      <c r="B26" s="32">
        <v>497.2</v>
      </c>
      <c r="C26" s="32">
        <v>197.1</v>
      </c>
      <c r="D26" s="32">
        <f t="shared" si="1"/>
        <v>-300.1</v>
      </c>
      <c r="E26" s="33">
        <f t="shared" si="0"/>
        <v>39.64199517296863</v>
      </c>
    </row>
    <row r="27" spans="1:5" ht="18" customHeight="1">
      <c r="A27" s="37" t="s">
        <v>25</v>
      </c>
      <c r="B27" s="38">
        <v>876.7</v>
      </c>
      <c r="C27" s="38"/>
      <c r="D27" s="32">
        <f t="shared" si="1"/>
        <v>-876.7</v>
      </c>
      <c r="E27" s="33">
        <f t="shared" si="0"/>
        <v>0</v>
      </c>
    </row>
    <row r="28" spans="1:5" ht="15.75" customHeight="1">
      <c r="A28" s="34"/>
      <c r="B28" s="38"/>
      <c r="C28" s="41"/>
      <c r="D28" s="32"/>
      <c r="E28" s="33"/>
    </row>
    <row r="29" spans="1:5" ht="75" customHeight="1" hidden="1">
      <c r="A29" s="42" t="s">
        <v>5</v>
      </c>
      <c r="B29" s="32"/>
      <c r="C29" s="32"/>
      <c r="D29" s="32"/>
      <c r="E29" s="33"/>
    </row>
    <row r="30" spans="1:5" ht="15.75" customHeight="1" thickBot="1">
      <c r="A30" s="56"/>
      <c r="B30" s="41"/>
      <c r="C30" s="41"/>
      <c r="D30" s="44"/>
      <c r="E30" s="64"/>
    </row>
    <row r="31" spans="1:5" ht="24" customHeight="1" thickBot="1">
      <c r="A31" s="65" t="s">
        <v>41</v>
      </c>
      <c r="B31" s="46">
        <f>B9+B20</f>
        <v>42784.600000000006</v>
      </c>
      <c r="C31" s="46">
        <f>C9+C20</f>
        <v>48628.3</v>
      </c>
      <c r="D31" s="46">
        <f>D9+D20</f>
        <v>5843.699999999995</v>
      </c>
      <c r="E31" s="47">
        <f t="shared" si="0"/>
        <v>113.65841915081593</v>
      </c>
    </row>
    <row r="32" spans="1:5" ht="12.75">
      <c r="A32" s="26"/>
      <c r="B32" s="26"/>
      <c r="C32" s="26"/>
      <c r="D32" s="26"/>
      <c r="E32" s="26"/>
    </row>
    <row r="42" ht="12.75">
      <c r="E42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1968503937007874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tabSelected="1" zoomScale="70" zoomScaleNormal="70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A18" sqref="AA18"/>
    </sheetView>
  </sheetViews>
  <sheetFormatPr defaultColWidth="9.140625" defaultRowHeight="12.75"/>
  <cols>
    <col min="1" max="1" width="48.00390625" style="0" customWidth="1"/>
    <col min="2" max="2" width="11.140625" style="0" customWidth="1"/>
    <col min="3" max="3" width="11.7109375" style="0" customWidth="1"/>
    <col min="4" max="4" width="11.57421875" style="0" customWidth="1"/>
    <col min="5" max="5" width="11.7109375" style="0" customWidth="1"/>
    <col min="6" max="6" width="10.7109375" style="0" customWidth="1"/>
    <col min="7" max="7" width="12.140625" style="0" customWidth="1"/>
    <col min="8" max="8" width="10.57421875" style="0" customWidth="1"/>
    <col min="9" max="9" width="10.7109375" style="0" customWidth="1"/>
    <col min="10" max="10" width="12.28125" style="0" customWidth="1"/>
    <col min="11" max="11" width="9.57421875" style="0" customWidth="1"/>
    <col min="12" max="12" width="10.00390625" style="0" bestFit="1" customWidth="1"/>
    <col min="13" max="13" width="12.00390625" style="0" customWidth="1"/>
    <col min="14" max="14" width="9.7109375" style="0" customWidth="1"/>
    <col min="16" max="16" width="11.28125" style="0" customWidth="1"/>
    <col min="17" max="17" width="9.8515625" style="0" customWidth="1"/>
    <col min="18" max="18" width="10.00390625" style="0" bestFit="1" customWidth="1"/>
    <col min="19" max="19" width="11.57421875" style="0" customWidth="1"/>
    <col min="20" max="20" width="9.8515625" style="0" customWidth="1"/>
    <col min="21" max="21" width="10.00390625" style="0" bestFit="1" customWidth="1"/>
    <col min="22" max="22" width="12.00390625" style="0" customWidth="1"/>
    <col min="23" max="23" width="9.7109375" style="0" customWidth="1"/>
    <col min="24" max="24" width="9.8515625" style="0" bestFit="1" customWidth="1"/>
    <col min="25" max="25" width="12.00390625" style="0" customWidth="1"/>
    <col min="26" max="26" width="9.57421875" style="0" customWidth="1"/>
    <col min="28" max="28" width="11.8515625" style="0" customWidth="1"/>
  </cols>
  <sheetData>
    <row r="1" spans="1:28" ht="17.25" customHeight="1">
      <c r="A1" s="116" t="s">
        <v>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</row>
    <row r="2" spans="1:28" ht="16.5" customHeight="1">
      <c r="A2" s="116" t="s">
        <v>35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</row>
    <row r="3" spans="1:28" ht="17.25" customHeight="1">
      <c r="A3" s="116" t="s">
        <v>49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</row>
    <row r="4" spans="1:3" ht="17.25" customHeight="1">
      <c r="A4" s="6"/>
      <c r="B4" s="6"/>
      <c r="C4" s="6"/>
    </row>
    <row r="5" spans="1:28" ht="17.25" customHeight="1" thickBot="1">
      <c r="A5" s="6"/>
      <c r="B5" s="6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115" t="s">
        <v>3</v>
      </c>
      <c r="AB5" s="115"/>
    </row>
    <row r="6" spans="1:28" ht="15.75" customHeight="1" thickBot="1">
      <c r="A6" s="110" t="s">
        <v>0</v>
      </c>
      <c r="B6" s="117" t="s">
        <v>14</v>
      </c>
      <c r="C6" s="118"/>
      <c r="D6" s="119"/>
      <c r="E6" s="123" t="s">
        <v>2</v>
      </c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4"/>
    </row>
    <row r="7" spans="1:28" ht="37.5" customHeight="1" thickBot="1">
      <c r="A7" s="113"/>
      <c r="B7" s="120"/>
      <c r="C7" s="121"/>
      <c r="D7" s="122"/>
      <c r="E7" s="111" t="s">
        <v>15</v>
      </c>
      <c r="F7" s="111"/>
      <c r="G7" s="112"/>
      <c r="H7" s="110" t="s">
        <v>28</v>
      </c>
      <c r="I7" s="111"/>
      <c r="J7" s="112"/>
      <c r="K7" s="125" t="s">
        <v>29</v>
      </c>
      <c r="L7" s="126"/>
      <c r="M7" s="127"/>
      <c r="N7" s="110" t="s">
        <v>30</v>
      </c>
      <c r="O7" s="111"/>
      <c r="P7" s="112"/>
      <c r="Q7" s="110" t="s">
        <v>31</v>
      </c>
      <c r="R7" s="111"/>
      <c r="S7" s="112"/>
      <c r="T7" s="110" t="s">
        <v>32</v>
      </c>
      <c r="U7" s="111"/>
      <c r="V7" s="112"/>
      <c r="W7" s="110" t="s">
        <v>33</v>
      </c>
      <c r="X7" s="111"/>
      <c r="Y7" s="112"/>
      <c r="Z7" s="125" t="s">
        <v>34</v>
      </c>
      <c r="AA7" s="126"/>
      <c r="AB7" s="127"/>
    </row>
    <row r="8" spans="1:28" ht="72" customHeight="1" thickBot="1">
      <c r="A8" s="114"/>
      <c r="B8" s="70" t="s">
        <v>50</v>
      </c>
      <c r="C8" s="14" t="s">
        <v>51</v>
      </c>
      <c r="D8" s="14" t="s">
        <v>1</v>
      </c>
      <c r="E8" s="70" t="s">
        <v>50</v>
      </c>
      <c r="F8" s="14" t="s">
        <v>51</v>
      </c>
      <c r="G8" s="14" t="s">
        <v>1</v>
      </c>
      <c r="H8" s="70" t="s">
        <v>50</v>
      </c>
      <c r="I8" s="14" t="s">
        <v>51</v>
      </c>
      <c r="J8" s="14" t="s">
        <v>1</v>
      </c>
      <c r="K8" s="70" t="s">
        <v>50</v>
      </c>
      <c r="L8" s="14" t="s">
        <v>51</v>
      </c>
      <c r="M8" s="14" t="s">
        <v>1</v>
      </c>
      <c r="N8" s="70" t="s">
        <v>50</v>
      </c>
      <c r="O8" s="14" t="s">
        <v>51</v>
      </c>
      <c r="P8" s="14" t="s">
        <v>1</v>
      </c>
      <c r="Q8" s="70" t="s">
        <v>50</v>
      </c>
      <c r="R8" s="14" t="s">
        <v>51</v>
      </c>
      <c r="S8" s="14" t="s">
        <v>1</v>
      </c>
      <c r="T8" s="70" t="s">
        <v>50</v>
      </c>
      <c r="U8" s="14" t="s">
        <v>51</v>
      </c>
      <c r="V8" s="14" t="s">
        <v>1</v>
      </c>
      <c r="W8" s="70" t="s">
        <v>50</v>
      </c>
      <c r="X8" s="14" t="s">
        <v>51</v>
      </c>
      <c r="Y8" s="14" t="s">
        <v>1</v>
      </c>
      <c r="Z8" s="70" t="s">
        <v>50</v>
      </c>
      <c r="AA8" s="14" t="s">
        <v>51</v>
      </c>
      <c r="AB8" s="14" t="s">
        <v>1</v>
      </c>
    </row>
    <row r="9" spans="1:28" ht="22.5" customHeight="1">
      <c r="A9" s="18" t="s">
        <v>17</v>
      </c>
      <c r="B9" s="75">
        <f>E9+H9+K9+N9+Q9+T9+W9+Z9</f>
        <v>37437.4</v>
      </c>
      <c r="C9" s="76">
        <f>F9+I9+L9+O9+R9+U9+X9+AA9</f>
        <v>38143.40000000001</v>
      </c>
      <c r="D9" s="77">
        <f aca="true" t="shared" si="0" ref="D9:D27">C9/B9</f>
        <v>1.0188581472003935</v>
      </c>
      <c r="E9" s="68">
        <f>SUM(E10:E19)</f>
        <v>23986.600000000002</v>
      </c>
      <c r="F9" s="69">
        <f>SUM(F10:F19)</f>
        <v>24455.8</v>
      </c>
      <c r="G9" s="71">
        <f aca="true" t="shared" si="1" ref="G9:G29">F9/E9</f>
        <v>1.019560921514512</v>
      </c>
      <c r="H9" s="75">
        <f>SUM(H10:H19)</f>
        <v>9625.5</v>
      </c>
      <c r="I9" s="76">
        <f>SUM(I10:I19)</f>
        <v>9704.000000000002</v>
      </c>
      <c r="J9" s="77">
        <f aca="true" t="shared" si="2" ref="J9:J15">I9/H9</f>
        <v>1.0081554204976366</v>
      </c>
      <c r="K9" s="68">
        <f>SUM(K10:K19)</f>
        <v>438.7</v>
      </c>
      <c r="L9" s="69">
        <f>SUM(L10:L19)</f>
        <v>501.70000000000005</v>
      </c>
      <c r="M9" s="71">
        <f aca="true" t="shared" si="3" ref="M9:M18">L9/K9</f>
        <v>1.143606108958286</v>
      </c>
      <c r="N9" s="75">
        <f>SUM(N10:N19)</f>
        <v>487.4</v>
      </c>
      <c r="O9" s="76">
        <f>SUM(O10:O19)</f>
        <v>515.4</v>
      </c>
      <c r="P9" s="77">
        <f>O9/N9</f>
        <v>1.057447681575708</v>
      </c>
      <c r="Q9" s="68">
        <f>SUM(Q10:Q19)</f>
        <v>650.4</v>
      </c>
      <c r="R9" s="69">
        <f>SUM(R10:R19)</f>
        <v>617.5</v>
      </c>
      <c r="S9" s="71">
        <f>R9/Q9</f>
        <v>0.9494157441574416</v>
      </c>
      <c r="T9" s="75">
        <f>SUM(T10:T19)</f>
        <v>895.5</v>
      </c>
      <c r="U9" s="76">
        <f>SUM(U10:U19)</f>
        <v>1024.8</v>
      </c>
      <c r="V9" s="77">
        <f>U9/T9</f>
        <v>1.144388609715243</v>
      </c>
      <c r="W9" s="68">
        <f>SUM(W10:W19)</f>
        <v>856.7</v>
      </c>
      <c r="X9" s="69">
        <f>SUM(X10:X19)</f>
        <v>809.3000000000001</v>
      </c>
      <c r="Y9" s="71">
        <f>X9/W9</f>
        <v>0.9446714135636746</v>
      </c>
      <c r="Z9" s="75">
        <f>SUM(Z10:Z19)</f>
        <v>496.6</v>
      </c>
      <c r="AA9" s="76">
        <f>SUM(AA10:AA19)</f>
        <v>514.9000000000001</v>
      </c>
      <c r="AB9" s="77">
        <f aca="true" t="shared" si="4" ref="AB9:AB24">AA9/Z9</f>
        <v>1.036850583971003</v>
      </c>
    </row>
    <row r="10" spans="1:28" ht="17.25" customHeight="1">
      <c r="A10" s="19" t="s">
        <v>6</v>
      </c>
      <c r="B10" s="9">
        <f>E10+H10+K10+N10+Q10+T10+W10+Z10</f>
        <v>17779.9</v>
      </c>
      <c r="C10" s="3">
        <f aca="true" t="shared" si="5" ref="C10:C19">F10+I10+L10+O10+R10+U10+X10+AA10</f>
        <v>18402.6</v>
      </c>
      <c r="D10" s="79">
        <f t="shared" si="0"/>
        <v>1.0350226941658838</v>
      </c>
      <c r="E10" s="3">
        <v>10177.4</v>
      </c>
      <c r="F10" s="3">
        <v>10451</v>
      </c>
      <c r="G10" s="72">
        <f t="shared" si="1"/>
        <v>1.0268830939139664</v>
      </c>
      <c r="H10" s="9">
        <v>6475.9</v>
      </c>
      <c r="I10" s="3">
        <v>6858.6</v>
      </c>
      <c r="J10" s="79">
        <f t="shared" si="2"/>
        <v>1.0590960329838324</v>
      </c>
      <c r="K10" s="10">
        <v>280.2</v>
      </c>
      <c r="L10" s="3">
        <v>280</v>
      </c>
      <c r="M10" s="72">
        <f t="shared" si="3"/>
        <v>0.9992862241256246</v>
      </c>
      <c r="N10" s="9">
        <v>92.9</v>
      </c>
      <c r="O10" s="3">
        <v>95.4</v>
      </c>
      <c r="P10" s="79">
        <f>O10/N10</f>
        <v>1.0269106566200215</v>
      </c>
      <c r="Q10" s="90">
        <v>150</v>
      </c>
      <c r="R10" s="12">
        <v>155.8</v>
      </c>
      <c r="S10" s="72">
        <f>R10/Q10</f>
        <v>1.0386666666666668</v>
      </c>
      <c r="T10" s="78">
        <v>168.2</v>
      </c>
      <c r="U10" s="12">
        <v>175.7</v>
      </c>
      <c r="V10" s="79">
        <f>U10/T10</f>
        <v>1.044589774078478</v>
      </c>
      <c r="W10" s="90">
        <v>178</v>
      </c>
      <c r="X10" s="12">
        <v>118</v>
      </c>
      <c r="Y10" s="72">
        <f>X10/W10</f>
        <v>0.6629213483146067</v>
      </c>
      <c r="Z10" s="78">
        <v>257.3</v>
      </c>
      <c r="AA10" s="12">
        <v>268.1</v>
      </c>
      <c r="AB10" s="79">
        <f t="shared" si="4"/>
        <v>1.041974349008939</v>
      </c>
    </row>
    <row r="11" spans="1:28" ht="17.25" customHeight="1">
      <c r="A11" s="19" t="s">
        <v>39</v>
      </c>
      <c r="B11" s="9">
        <f>E11+H11+K11+N11+Q11+T11+W11+Z11</f>
        <v>8196</v>
      </c>
      <c r="C11" s="3">
        <f>F11+I11+L11+O11+R11+U11+X11+AA11</f>
        <v>8061.1</v>
      </c>
      <c r="D11" s="79">
        <f t="shared" si="0"/>
        <v>0.9835407515861396</v>
      </c>
      <c r="E11" s="3">
        <v>6500</v>
      </c>
      <c r="F11" s="3">
        <v>6437.6</v>
      </c>
      <c r="G11" s="72">
        <f t="shared" si="1"/>
        <v>0.9904000000000001</v>
      </c>
      <c r="H11" s="1">
        <v>1696</v>
      </c>
      <c r="I11" s="3">
        <v>1623.5</v>
      </c>
      <c r="J11" s="79">
        <f t="shared" si="2"/>
        <v>0.957252358490566</v>
      </c>
      <c r="K11" s="10"/>
      <c r="L11" s="3"/>
      <c r="M11" s="72" t="e">
        <f t="shared" si="3"/>
        <v>#DIV/0!</v>
      </c>
      <c r="N11" s="9"/>
      <c r="O11" s="3"/>
      <c r="P11" s="79" t="e">
        <f>O11/N11</f>
        <v>#DIV/0!</v>
      </c>
      <c r="Q11" s="91"/>
      <c r="R11" s="12"/>
      <c r="S11" s="72" t="e">
        <f>R11/Q11</f>
        <v>#DIV/0!</v>
      </c>
      <c r="T11" s="78"/>
      <c r="U11" s="12"/>
      <c r="V11" s="107" t="e">
        <f>U11/T11</f>
        <v>#DIV/0!</v>
      </c>
      <c r="W11" s="90"/>
      <c r="X11" s="12"/>
      <c r="Y11" s="72" t="e">
        <f>X11/W11</f>
        <v>#DIV/0!</v>
      </c>
      <c r="Z11" s="78"/>
      <c r="AA11" s="12"/>
      <c r="AB11" s="79" t="e">
        <f t="shared" si="4"/>
        <v>#DIV/0!</v>
      </c>
    </row>
    <row r="12" spans="1:28" ht="31.5" customHeight="1">
      <c r="A12" s="20" t="s">
        <v>43</v>
      </c>
      <c r="B12" s="9">
        <f>E12+H12+K12+N12+Q12+T12+W12+Z12</f>
        <v>3456.8</v>
      </c>
      <c r="C12" s="3">
        <f>F12+I12+L12+O12+R12+U12+X12+AA12</f>
        <v>3490.8</v>
      </c>
      <c r="D12" s="79">
        <f t="shared" si="0"/>
        <v>1.0098356861837539</v>
      </c>
      <c r="E12" s="3">
        <v>3456.8</v>
      </c>
      <c r="F12" s="3">
        <v>3490.8</v>
      </c>
      <c r="G12" s="72">
        <f t="shared" si="1"/>
        <v>1.0098356861837539</v>
      </c>
      <c r="H12" s="1"/>
      <c r="I12" s="3"/>
      <c r="J12" s="79"/>
      <c r="K12" s="10"/>
      <c r="L12" s="3"/>
      <c r="M12" s="72"/>
      <c r="N12" s="9"/>
      <c r="O12" s="3"/>
      <c r="P12" s="79"/>
      <c r="Q12" s="91"/>
      <c r="R12" s="12"/>
      <c r="S12" s="72"/>
      <c r="T12" s="78"/>
      <c r="U12" s="12"/>
      <c r="V12" s="79"/>
      <c r="W12" s="90"/>
      <c r="X12" s="12"/>
      <c r="Y12" s="72"/>
      <c r="Z12" s="78"/>
      <c r="AA12" s="12"/>
      <c r="AB12" s="79"/>
    </row>
    <row r="13" spans="1:28" ht="33" customHeight="1">
      <c r="A13" s="20" t="s">
        <v>7</v>
      </c>
      <c r="B13" s="9">
        <f aca="true" t="shared" si="6" ref="B13:B19">E13+H13+K13+N13+Q13+T13+W13+Z13</f>
        <v>1854</v>
      </c>
      <c r="C13" s="3">
        <f t="shared" si="5"/>
        <v>1941.7</v>
      </c>
      <c r="D13" s="79">
        <f t="shared" si="0"/>
        <v>1.0473031283710896</v>
      </c>
      <c r="E13" s="3">
        <v>1854</v>
      </c>
      <c r="F13" s="3">
        <v>1941.7</v>
      </c>
      <c r="G13" s="72">
        <f t="shared" si="1"/>
        <v>1.0473031283710896</v>
      </c>
      <c r="H13" s="1"/>
      <c r="I13" s="3"/>
      <c r="J13" s="79"/>
      <c r="K13" s="99"/>
      <c r="L13" s="3"/>
      <c r="M13" s="72"/>
      <c r="N13" s="1"/>
      <c r="O13" s="3"/>
      <c r="P13" s="79"/>
      <c r="Q13" s="91"/>
      <c r="R13" s="3"/>
      <c r="S13" s="72"/>
      <c r="T13" s="78"/>
      <c r="U13" s="3"/>
      <c r="V13" s="79"/>
      <c r="W13" s="90"/>
      <c r="X13" s="3"/>
      <c r="Y13" s="72"/>
      <c r="Z13" s="78"/>
      <c r="AA13" s="3"/>
      <c r="AB13" s="79"/>
    </row>
    <row r="14" spans="1:28" ht="49.5" customHeight="1">
      <c r="A14" s="20" t="s">
        <v>38</v>
      </c>
      <c r="B14" s="9">
        <f t="shared" si="6"/>
        <v>335.5</v>
      </c>
      <c r="C14" s="3">
        <f t="shared" si="5"/>
        <v>360.4</v>
      </c>
      <c r="D14" s="79">
        <f t="shared" si="0"/>
        <v>1.0742175856929954</v>
      </c>
      <c r="E14" s="3">
        <v>335.5</v>
      </c>
      <c r="F14" s="3">
        <v>360.4</v>
      </c>
      <c r="G14" s="72">
        <f t="shared" si="1"/>
        <v>1.0742175856929954</v>
      </c>
      <c r="H14" s="1"/>
      <c r="I14" s="4"/>
      <c r="J14" s="79" t="e">
        <f t="shared" si="2"/>
        <v>#DIV/0!</v>
      </c>
      <c r="K14" s="99"/>
      <c r="L14" s="3"/>
      <c r="M14" s="72"/>
      <c r="N14" s="9"/>
      <c r="O14" s="4"/>
      <c r="P14" s="79" t="e">
        <f>O14/N14</f>
        <v>#DIV/0!</v>
      </c>
      <c r="Q14" s="90"/>
      <c r="R14" s="11"/>
      <c r="S14" s="72" t="e">
        <f aca="true" t="shared" si="7" ref="S14:S24">R14/Q14</f>
        <v>#DIV/0!</v>
      </c>
      <c r="T14" s="78"/>
      <c r="U14" s="12"/>
      <c r="V14" s="79" t="e">
        <f aca="true" t="shared" si="8" ref="V14:V24">U14/T14</f>
        <v>#DIV/0!</v>
      </c>
      <c r="W14" s="90"/>
      <c r="X14" s="11"/>
      <c r="Y14" s="72" t="e">
        <f aca="true" t="shared" si="9" ref="Y14:Y21">X14/W14</f>
        <v>#DIV/0!</v>
      </c>
      <c r="Z14" s="78"/>
      <c r="AA14" s="12"/>
      <c r="AB14" s="79" t="e">
        <f t="shared" si="4"/>
        <v>#DIV/0!</v>
      </c>
    </row>
    <row r="15" spans="1:28" ht="27.75" customHeight="1">
      <c r="A15" s="20" t="s">
        <v>44</v>
      </c>
      <c r="B15" s="9">
        <f>E15+H15+K15+N15+Q15+T15+W15+Z15</f>
        <v>1436.6000000000001</v>
      </c>
      <c r="C15" s="3">
        <f>F15+I15+L15+O15+R15+U15+X15+AA15</f>
        <v>1610.7</v>
      </c>
      <c r="D15" s="79">
        <f>C15/B15</f>
        <v>1.1211889182792705</v>
      </c>
      <c r="E15" s="3">
        <v>959.2</v>
      </c>
      <c r="F15" s="3">
        <v>1081.8</v>
      </c>
      <c r="G15" s="72">
        <f t="shared" si="1"/>
        <v>1.1278148457047539</v>
      </c>
      <c r="H15" s="1">
        <v>115.6</v>
      </c>
      <c r="I15" s="4">
        <v>114.2</v>
      </c>
      <c r="J15" s="79">
        <f t="shared" si="2"/>
        <v>0.9878892733564014</v>
      </c>
      <c r="K15" s="99"/>
      <c r="L15" s="3"/>
      <c r="M15" s="72"/>
      <c r="N15" s="9"/>
      <c r="O15" s="4"/>
      <c r="P15" s="94"/>
      <c r="Q15" s="90">
        <v>19.4</v>
      </c>
      <c r="R15" s="11">
        <v>21.7</v>
      </c>
      <c r="S15" s="72">
        <f>R15/Q15</f>
        <v>1.1185567010309279</v>
      </c>
      <c r="T15" s="78">
        <v>24.4</v>
      </c>
      <c r="U15" s="12">
        <v>63.2</v>
      </c>
      <c r="V15" s="79">
        <f>U15/T15</f>
        <v>2.5901639344262297</v>
      </c>
      <c r="W15" s="90">
        <v>122.2</v>
      </c>
      <c r="X15" s="11">
        <v>104.8</v>
      </c>
      <c r="Y15" s="72">
        <f>X15/W15</f>
        <v>0.8576104746317512</v>
      </c>
      <c r="Z15" s="78">
        <v>195.8</v>
      </c>
      <c r="AA15" s="11">
        <v>225</v>
      </c>
      <c r="AB15" s="79">
        <f t="shared" si="4"/>
        <v>1.149131767109295</v>
      </c>
    </row>
    <row r="16" spans="1:28" ht="17.25" customHeight="1">
      <c r="A16" s="19" t="s">
        <v>9</v>
      </c>
      <c r="B16" s="9">
        <f t="shared" si="6"/>
        <v>4.5</v>
      </c>
      <c r="C16" s="3">
        <f t="shared" si="5"/>
        <v>-93.70000000000002</v>
      </c>
      <c r="D16" s="79">
        <f t="shared" si="0"/>
        <v>-20.822222222222226</v>
      </c>
      <c r="E16" s="3"/>
      <c r="F16" s="3"/>
      <c r="G16" s="72"/>
      <c r="H16" s="9">
        <v>3</v>
      </c>
      <c r="I16" s="3">
        <v>-122.9</v>
      </c>
      <c r="J16" s="79">
        <f aca="true" t="shared" si="10" ref="J16:J21">I16/H16</f>
        <v>-40.96666666666667</v>
      </c>
      <c r="K16" s="10"/>
      <c r="L16" s="3">
        <v>10.1</v>
      </c>
      <c r="M16" s="72" t="e">
        <f t="shared" si="3"/>
        <v>#DIV/0!</v>
      </c>
      <c r="N16" s="1">
        <v>0.3</v>
      </c>
      <c r="O16" s="3">
        <v>6</v>
      </c>
      <c r="P16" s="79">
        <f aca="true" t="shared" si="11" ref="P16:P21">O16/N16</f>
        <v>20</v>
      </c>
      <c r="Q16" s="90"/>
      <c r="R16" s="12">
        <v>6</v>
      </c>
      <c r="S16" s="72" t="e">
        <f t="shared" si="7"/>
        <v>#DIV/0!</v>
      </c>
      <c r="T16" s="78">
        <v>0.7</v>
      </c>
      <c r="U16" s="12">
        <v>6.2</v>
      </c>
      <c r="V16" s="79">
        <f t="shared" si="8"/>
        <v>8.857142857142858</v>
      </c>
      <c r="W16" s="90"/>
      <c r="X16" s="11">
        <v>0.8</v>
      </c>
      <c r="Y16" s="72" t="e">
        <f t="shared" si="9"/>
        <v>#DIV/0!</v>
      </c>
      <c r="Z16" s="78">
        <v>0.5</v>
      </c>
      <c r="AA16" s="12">
        <v>0.1</v>
      </c>
      <c r="AB16" s="79">
        <f t="shared" si="4"/>
        <v>0.2</v>
      </c>
    </row>
    <row r="17" spans="1:28" ht="17.25" customHeight="1">
      <c r="A17" s="19" t="s">
        <v>19</v>
      </c>
      <c r="B17" s="9">
        <f t="shared" si="6"/>
        <v>3670.3999999999996</v>
      </c>
      <c r="C17" s="3">
        <f t="shared" si="5"/>
        <v>3673.999999999999</v>
      </c>
      <c r="D17" s="79">
        <f t="shared" si="0"/>
        <v>1.0009808195292065</v>
      </c>
      <c r="E17" s="3"/>
      <c r="F17" s="3"/>
      <c r="G17" s="72"/>
      <c r="H17" s="9">
        <v>1335</v>
      </c>
      <c r="I17" s="3">
        <v>1230.6</v>
      </c>
      <c r="J17" s="79">
        <f t="shared" si="10"/>
        <v>0.9217977528089887</v>
      </c>
      <c r="K17" s="99">
        <v>158.5</v>
      </c>
      <c r="L17" s="3">
        <v>211.6</v>
      </c>
      <c r="M17" s="72">
        <f t="shared" si="3"/>
        <v>1.3350157728706624</v>
      </c>
      <c r="N17" s="9">
        <v>394.2</v>
      </c>
      <c r="O17" s="4">
        <v>414</v>
      </c>
      <c r="P17" s="79">
        <f t="shared" si="11"/>
        <v>1.0502283105022832</v>
      </c>
      <c r="Q17" s="90">
        <v>481</v>
      </c>
      <c r="R17" s="12">
        <v>430.7</v>
      </c>
      <c r="S17" s="72">
        <f t="shared" si="7"/>
        <v>0.8954261954261954</v>
      </c>
      <c r="T17" s="78">
        <v>702.2</v>
      </c>
      <c r="U17" s="12">
        <v>779.7</v>
      </c>
      <c r="V17" s="79">
        <f t="shared" si="8"/>
        <v>1.1103674166904016</v>
      </c>
      <c r="W17" s="90">
        <v>556.5</v>
      </c>
      <c r="X17" s="3">
        <v>585.7</v>
      </c>
      <c r="Y17" s="72">
        <f t="shared" si="9"/>
        <v>1.052470799640611</v>
      </c>
      <c r="Z17" s="78">
        <v>43</v>
      </c>
      <c r="AA17" s="12">
        <v>21.7</v>
      </c>
      <c r="AB17" s="79">
        <f t="shared" si="4"/>
        <v>0.5046511627906977</v>
      </c>
    </row>
    <row r="18" spans="1:28" ht="17.25" customHeight="1">
      <c r="A18" s="20" t="s">
        <v>8</v>
      </c>
      <c r="B18" s="9">
        <f t="shared" si="6"/>
        <v>703.7</v>
      </c>
      <c r="C18" s="3">
        <f t="shared" si="5"/>
        <v>695.8</v>
      </c>
      <c r="D18" s="79">
        <f t="shared" si="0"/>
        <v>0.9887736251243426</v>
      </c>
      <c r="E18" s="3">
        <v>703.7</v>
      </c>
      <c r="F18" s="3">
        <v>692.5</v>
      </c>
      <c r="G18" s="72">
        <f t="shared" si="1"/>
        <v>0.9840841267585618</v>
      </c>
      <c r="H18" s="9"/>
      <c r="I18" s="4"/>
      <c r="J18" s="79"/>
      <c r="K18" s="10"/>
      <c r="L18" s="3"/>
      <c r="M18" s="72" t="e">
        <f t="shared" si="3"/>
        <v>#DIV/0!</v>
      </c>
      <c r="N18" s="9"/>
      <c r="O18" s="3"/>
      <c r="P18" s="79" t="e">
        <f t="shared" si="11"/>
        <v>#DIV/0!</v>
      </c>
      <c r="Q18" s="90"/>
      <c r="R18" s="12">
        <v>3.3</v>
      </c>
      <c r="S18" s="87" t="e">
        <f t="shared" si="7"/>
        <v>#DIV/0!</v>
      </c>
      <c r="T18" s="78"/>
      <c r="U18" s="11"/>
      <c r="V18" s="79" t="e">
        <f t="shared" si="8"/>
        <v>#DIV/0!</v>
      </c>
      <c r="W18" s="90"/>
      <c r="X18" s="11"/>
      <c r="Y18" s="72" t="e">
        <f t="shared" si="9"/>
        <v>#DIV/0!</v>
      </c>
      <c r="Z18" s="78"/>
      <c r="AA18" s="12"/>
      <c r="AB18" s="79" t="e">
        <f t="shared" si="4"/>
        <v>#DIV/0!</v>
      </c>
    </row>
    <row r="19" spans="1:28" ht="17.25" customHeight="1">
      <c r="A19" s="21" t="s">
        <v>13</v>
      </c>
      <c r="B19" s="9">
        <f t="shared" si="6"/>
        <v>0</v>
      </c>
      <c r="C19" s="3">
        <f t="shared" si="5"/>
        <v>0</v>
      </c>
      <c r="D19" s="79" t="e">
        <f t="shared" si="0"/>
        <v>#DIV/0!</v>
      </c>
      <c r="E19" s="10"/>
      <c r="F19" s="4"/>
      <c r="G19" s="72" t="e">
        <f t="shared" si="1"/>
        <v>#DIV/0!</v>
      </c>
      <c r="H19" s="9"/>
      <c r="I19" s="4"/>
      <c r="J19" s="79"/>
      <c r="K19" s="10"/>
      <c r="L19" s="3"/>
      <c r="M19" s="72"/>
      <c r="N19" s="1"/>
      <c r="O19" s="4"/>
      <c r="P19" s="79" t="e">
        <f t="shared" si="11"/>
        <v>#DIV/0!</v>
      </c>
      <c r="Q19" s="91"/>
      <c r="R19" s="11"/>
      <c r="S19" s="87" t="e">
        <f t="shared" si="7"/>
        <v>#DIV/0!</v>
      </c>
      <c r="T19" s="80"/>
      <c r="U19" s="11"/>
      <c r="V19" s="79" t="e">
        <f t="shared" si="8"/>
        <v>#DIV/0!</v>
      </c>
      <c r="W19" s="91"/>
      <c r="X19" s="11"/>
      <c r="Y19" s="72"/>
      <c r="Z19" s="80"/>
      <c r="AA19" s="11"/>
      <c r="AB19" s="79"/>
    </row>
    <row r="20" spans="1:28" ht="17.25" customHeight="1">
      <c r="A20" s="22" t="s">
        <v>18</v>
      </c>
      <c r="B20" s="81">
        <f>E20+H20+K20+N20+Q20+T20+W20+Z20</f>
        <v>7034.8</v>
      </c>
      <c r="C20" s="25">
        <f aca="true" t="shared" si="12" ref="B20:C24">F20+I20+L20+O20+R20+U20+X20+AA20</f>
        <v>10484.9</v>
      </c>
      <c r="D20" s="82">
        <f t="shared" si="0"/>
        <v>1.490433274577813</v>
      </c>
      <c r="E20" s="24">
        <f>E21+E22+E23+E24+E25+E26+E27+E28</f>
        <v>4580.1</v>
      </c>
      <c r="F20" s="25">
        <f>F21+F22+F23+F24+F25+F26+F27+F28</f>
        <v>7729.900000000001</v>
      </c>
      <c r="G20" s="73">
        <f t="shared" si="1"/>
        <v>1.687714242047117</v>
      </c>
      <c r="H20" s="81">
        <f>H21+H22+H23+H24+H25+H26+H27+H28</f>
        <v>1153</v>
      </c>
      <c r="I20" s="25">
        <f>I21+I22+I23+I24+I25+I26+I27+I28</f>
        <v>1199.5</v>
      </c>
      <c r="J20" s="82">
        <f t="shared" si="10"/>
        <v>1.0403295750216826</v>
      </c>
      <c r="K20" s="24">
        <f>K21+K22+K23+K24+K25+K26+K27+K28</f>
        <v>182.1</v>
      </c>
      <c r="L20" s="25">
        <f>L21+L22+L23+L24+L25+L26+L27+L28</f>
        <v>177</v>
      </c>
      <c r="M20" s="73">
        <f>L20/K20</f>
        <v>0.9719934102141681</v>
      </c>
      <c r="N20" s="81">
        <f>N21+N22+N23+N24+N25+N26+N27+N28</f>
        <v>193</v>
      </c>
      <c r="O20" s="25">
        <f>O21+O22+O23+O24+O25+O26+O27+O28</f>
        <v>233.8</v>
      </c>
      <c r="P20" s="82">
        <f t="shared" si="11"/>
        <v>1.21139896373057</v>
      </c>
      <c r="Q20" s="24">
        <f>Q21+Q22+Q23+Q24+Q25+Q26+Q27+Q28</f>
        <v>174</v>
      </c>
      <c r="R20" s="25">
        <f>R21+R22+R23+R24+R25+R26+R27+R28</f>
        <v>242.9</v>
      </c>
      <c r="S20" s="73">
        <f t="shared" si="7"/>
        <v>1.395977011494253</v>
      </c>
      <c r="T20" s="81">
        <f>T21+T22+T23+T24+T25+T26+T27+T28</f>
        <v>321.4</v>
      </c>
      <c r="U20" s="25">
        <f>U21+U22+U23+U24+U25+U26+U27+U28</f>
        <v>337.8</v>
      </c>
      <c r="V20" s="82">
        <f t="shared" si="8"/>
        <v>1.0510267579340387</v>
      </c>
      <c r="W20" s="24">
        <f>W21+W22+W23+W24+W25+W26+W27+W28</f>
        <v>363.2</v>
      </c>
      <c r="X20" s="25">
        <f>X21+X22+X23+X24+X25+X26+X27+X28</f>
        <v>499.6</v>
      </c>
      <c r="Y20" s="73">
        <f t="shared" si="9"/>
        <v>1.3755506607929517</v>
      </c>
      <c r="Z20" s="81">
        <f>Z21+Z22+Z23+Z24+Z25+Z26+Z27+Z28</f>
        <v>68</v>
      </c>
      <c r="AA20" s="25">
        <f>AA21+AA22+AA23+AA24+AA25+AA26+AA27+AA28</f>
        <v>64.4</v>
      </c>
      <c r="AB20" s="82">
        <f t="shared" si="4"/>
        <v>0.9470588235294118</v>
      </c>
    </row>
    <row r="21" spans="1:28" ht="48.75" customHeight="1">
      <c r="A21" s="20" t="s">
        <v>20</v>
      </c>
      <c r="B21" s="9">
        <f t="shared" si="12"/>
        <v>2863.7</v>
      </c>
      <c r="C21" s="3">
        <f t="shared" si="12"/>
        <v>3144.1</v>
      </c>
      <c r="D21" s="79">
        <f t="shared" si="0"/>
        <v>1.097915284422251</v>
      </c>
      <c r="E21" s="10">
        <v>1338</v>
      </c>
      <c r="F21" s="3">
        <v>1437.9</v>
      </c>
      <c r="G21" s="72">
        <f t="shared" si="1"/>
        <v>1.0746636771300448</v>
      </c>
      <c r="H21" s="1">
        <v>1013</v>
      </c>
      <c r="I21" s="3">
        <v>1150</v>
      </c>
      <c r="J21" s="79">
        <f t="shared" si="10"/>
        <v>1.1352418558736426</v>
      </c>
      <c r="K21" s="10">
        <v>147.1</v>
      </c>
      <c r="L21" s="3">
        <v>152.5</v>
      </c>
      <c r="M21" s="72">
        <f>L21/K21</f>
        <v>1.0367097212780423</v>
      </c>
      <c r="N21" s="95">
        <v>58</v>
      </c>
      <c r="O21" s="4">
        <v>86.7</v>
      </c>
      <c r="P21" s="79">
        <f t="shared" si="11"/>
        <v>1.4948275862068967</v>
      </c>
      <c r="Q21" s="90"/>
      <c r="R21" s="12">
        <v>10.3</v>
      </c>
      <c r="S21" s="72" t="e">
        <f t="shared" si="7"/>
        <v>#DIV/0!</v>
      </c>
      <c r="T21" s="78">
        <v>288.4</v>
      </c>
      <c r="U21" s="12">
        <v>290.1</v>
      </c>
      <c r="V21" s="79">
        <f t="shared" si="8"/>
        <v>1.0058945908460473</v>
      </c>
      <c r="W21" s="90">
        <v>19.2</v>
      </c>
      <c r="X21" s="12">
        <v>16.6</v>
      </c>
      <c r="Y21" s="72">
        <f t="shared" si="9"/>
        <v>0.8645833333333335</v>
      </c>
      <c r="Z21" s="78"/>
      <c r="AA21" s="12"/>
      <c r="AB21" s="79" t="e">
        <f t="shared" si="4"/>
        <v>#DIV/0!</v>
      </c>
    </row>
    <row r="22" spans="1:28" ht="34.5" customHeight="1">
      <c r="A22" s="20" t="s">
        <v>12</v>
      </c>
      <c r="B22" s="9">
        <f t="shared" si="12"/>
        <v>118.1</v>
      </c>
      <c r="C22" s="3">
        <f t="shared" si="12"/>
        <v>131.8</v>
      </c>
      <c r="D22" s="79">
        <f t="shared" si="0"/>
        <v>1.1160033869602033</v>
      </c>
      <c r="E22" s="10">
        <v>118.1</v>
      </c>
      <c r="F22" s="3">
        <v>131.8</v>
      </c>
      <c r="G22" s="72">
        <f t="shared" si="1"/>
        <v>1.1160033869602033</v>
      </c>
      <c r="H22" s="1"/>
      <c r="I22" s="4"/>
      <c r="J22" s="79"/>
      <c r="K22" s="99"/>
      <c r="L22" s="3"/>
      <c r="M22" s="72"/>
      <c r="N22" s="1"/>
      <c r="O22" s="4"/>
      <c r="P22" s="94"/>
      <c r="Q22" s="90"/>
      <c r="R22" s="12"/>
      <c r="S22" s="88"/>
      <c r="T22" s="78"/>
      <c r="U22" s="12"/>
      <c r="V22" s="79"/>
      <c r="W22" s="90"/>
      <c r="X22" s="12"/>
      <c r="Y22" s="72"/>
      <c r="Z22" s="78"/>
      <c r="AA22" s="12"/>
      <c r="AB22" s="79"/>
    </row>
    <row r="23" spans="1:28" ht="30.75" customHeight="1">
      <c r="A23" s="20" t="s">
        <v>21</v>
      </c>
      <c r="B23" s="9">
        <f t="shared" si="12"/>
        <v>599.5</v>
      </c>
      <c r="C23" s="3">
        <f t="shared" si="12"/>
        <v>859.6</v>
      </c>
      <c r="D23" s="79">
        <f t="shared" si="0"/>
        <v>1.433861551292744</v>
      </c>
      <c r="E23" s="10">
        <v>110.5</v>
      </c>
      <c r="F23" s="3">
        <v>303.3</v>
      </c>
      <c r="G23" s="72">
        <f t="shared" si="1"/>
        <v>2.7447963800904978</v>
      </c>
      <c r="H23" s="9"/>
      <c r="I23" s="4"/>
      <c r="J23" s="79" t="e">
        <f>I23/H23</f>
        <v>#DIV/0!</v>
      </c>
      <c r="K23" s="10">
        <v>35</v>
      </c>
      <c r="L23" s="3">
        <v>24.5</v>
      </c>
      <c r="M23" s="72">
        <f>L23/K23</f>
        <v>0.7</v>
      </c>
      <c r="N23" s="9">
        <v>135</v>
      </c>
      <c r="O23" s="3">
        <v>147.1</v>
      </c>
      <c r="P23" s="79">
        <f>O23/N23</f>
        <v>1.0896296296296295</v>
      </c>
      <c r="Q23" s="90">
        <v>174</v>
      </c>
      <c r="R23" s="12">
        <v>232.6</v>
      </c>
      <c r="S23" s="72">
        <f t="shared" si="7"/>
        <v>1.3367816091954023</v>
      </c>
      <c r="T23" s="78">
        <v>33</v>
      </c>
      <c r="U23" s="12">
        <v>47.7</v>
      </c>
      <c r="V23" s="79">
        <f t="shared" si="8"/>
        <v>1.4454545454545455</v>
      </c>
      <c r="W23" s="90">
        <v>44</v>
      </c>
      <c r="X23" s="12">
        <v>40</v>
      </c>
      <c r="Y23" s="72">
        <f>X23/W23</f>
        <v>0.9090909090909091</v>
      </c>
      <c r="Z23" s="78">
        <v>68</v>
      </c>
      <c r="AA23" s="12">
        <v>64.4</v>
      </c>
      <c r="AB23" s="79">
        <f t="shared" si="4"/>
        <v>0.9470588235294118</v>
      </c>
    </row>
    <row r="24" spans="1:28" ht="30.75" customHeight="1">
      <c r="A24" s="20" t="s">
        <v>22</v>
      </c>
      <c r="B24" s="9">
        <f t="shared" si="12"/>
        <v>3286</v>
      </c>
      <c r="C24" s="3">
        <f t="shared" si="12"/>
        <v>6152.3</v>
      </c>
      <c r="D24" s="79">
        <f t="shared" si="0"/>
        <v>1.8722763237979307</v>
      </c>
      <c r="E24" s="10">
        <v>2846</v>
      </c>
      <c r="F24" s="3">
        <v>5659.8</v>
      </c>
      <c r="G24" s="72">
        <f t="shared" si="1"/>
        <v>1.9886858749121574</v>
      </c>
      <c r="H24" s="9">
        <v>140</v>
      </c>
      <c r="I24" s="3">
        <v>49.5</v>
      </c>
      <c r="J24" s="79">
        <f>I24/H24</f>
        <v>0.3535714285714286</v>
      </c>
      <c r="K24" s="99"/>
      <c r="L24" s="3"/>
      <c r="M24" s="72" t="e">
        <f>L24/K24</f>
        <v>#DIV/0!</v>
      </c>
      <c r="N24" s="1"/>
      <c r="O24" s="4"/>
      <c r="P24" s="79" t="e">
        <f>O24/N24</f>
        <v>#DIV/0!</v>
      </c>
      <c r="Q24" s="90"/>
      <c r="R24" s="11"/>
      <c r="S24" s="72" t="e">
        <f t="shared" si="7"/>
        <v>#DIV/0!</v>
      </c>
      <c r="T24" s="78"/>
      <c r="U24" s="11"/>
      <c r="V24" s="79" t="e">
        <f t="shared" si="8"/>
        <v>#DIV/0!</v>
      </c>
      <c r="W24" s="90">
        <v>300</v>
      </c>
      <c r="X24" s="11">
        <v>443</v>
      </c>
      <c r="Y24" s="72">
        <f>X24/W24</f>
        <v>1.4766666666666666</v>
      </c>
      <c r="Z24" s="78"/>
      <c r="AA24" s="12"/>
      <c r="AB24" s="79" t="e">
        <f t="shared" si="4"/>
        <v>#DIV/0!</v>
      </c>
    </row>
    <row r="25" spans="1:28" ht="20.25" customHeight="1">
      <c r="A25" s="20" t="s">
        <v>23</v>
      </c>
      <c r="B25" s="9"/>
      <c r="C25" s="4"/>
      <c r="D25" s="79"/>
      <c r="E25" s="10"/>
      <c r="F25" s="3"/>
      <c r="G25" s="72"/>
      <c r="H25" s="1"/>
      <c r="I25" s="4"/>
      <c r="J25" s="79"/>
      <c r="K25" s="99"/>
      <c r="L25" s="3"/>
      <c r="M25" s="72"/>
      <c r="N25" s="1"/>
      <c r="O25" s="4"/>
      <c r="P25" s="94"/>
      <c r="Q25" s="90"/>
      <c r="R25" s="13"/>
      <c r="S25" s="88"/>
      <c r="T25" s="78"/>
      <c r="U25" s="13"/>
      <c r="V25" s="79"/>
      <c r="W25" s="90"/>
      <c r="X25" s="11"/>
      <c r="Y25" s="72"/>
      <c r="Z25" s="80"/>
      <c r="AA25" s="11"/>
      <c r="AB25" s="79"/>
    </row>
    <row r="26" spans="1:28" ht="20.25" customHeight="1">
      <c r="A26" s="20" t="s">
        <v>24</v>
      </c>
      <c r="B26" s="9">
        <f>E26+H26+K26+N26+Q26+T26+W26+Z26</f>
        <v>167.5</v>
      </c>
      <c r="C26" s="3">
        <f>F26+I26+L26+O26+R26+U26+X26+AA26</f>
        <v>197.1</v>
      </c>
      <c r="D26" s="79">
        <f t="shared" si="0"/>
        <v>1.1767164179104477</v>
      </c>
      <c r="E26" s="10">
        <v>167.5</v>
      </c>
      <c r="F26" s="3">
        <v>197.1</v>
      </c>
      <c r="G26" s="72">
        <f t="shared" si="1"/>
        <v>1.1767164179104477</v>
      </c>
      <c r="H26" s="9"/>
      <c r="I26" s="3"/>
      <c r="J26" s="79" t="e">
        <f>I26/H26</f>
        <v>#DIV/0!</v>
      </c>
      <c r="K26" s="10"/>
      <c r="L26" s="3"/>
      <c r="M26" s="72" t="e">
        <f>L26/K26</f>
        <v>#DIV/0!</v>
      </c>
      <c r="N26" s="1"/>
      <c r="O26" s="4"/>
      <c r="P26" s="94"/>
      <c r="Q26" s="91"/>
      <c r="R26" s="11"/>
      <c r="S26" s="88"/>
      <c r="T26" s="80"/>
      <c r="U26" s="13"/>
      <c r="V26" s="79"/>
      <c r="W26" s="91"/>
      <c r="X26" s="11"/>
      <c r="Y26" s="72"/>
      <c r="Z26" s="80"/>
      <c r="AA26" s="11"/>
      <c r="AB26" s="79"/>
    </row>
    <row r="27" spans="1:28" ht="18" customHeight="1">
      <c r="A27" s="20" t="s">
        <v>25</v>
      </c>
      <c r="B27" s="9">
        <f>E27+H27+K27+N27+Q27+T27+W27+Z27</f>
        <v>0</v>
      </c>
      <c r="C27" s="3">
        <f>F27+I27+L27+O27+R27+U27+X27+AA27</f>
        <v>0</v>
      </c>
      <c r="D27" s="79" t="e">
        <f t="shared" si="0"/>
        <v>#DIV/0!</v>
      </c>
      <c r="E27" s="10"/>
      <c r="F27" s="3"/>
      <c r="G27" s="72" t="e">
        <f t="shared" si="1"/>
        <v>#DIV/0!</v>
      </c>
      <c r="H27" s="1"/>
      <c r="I27" s="3"/>
      <c r="J27" s="79" t="e">
        <f>I27/H27</f>
        <v>#DIV/0!</v>
      </c>
      <c r="K27" s="99"/>
      <c r="L27" s="3"/>
      <c r="M27" s="72" t="e">
        <f>L27/K27</f>
        <v>#DIV/0!</v>
      </c>
      <c r="N27" s="1"/>
      <c r="O27" s="4"/>
      <c r="P27" s="94"/>
      <c r="Q27" s="91"/>
      <c r="R27" s="11"/>
      <c r="S27" s="72" t="e">
        <f>R27/Q27</f>
        <v>#DIV/0!</v>
      </c>
      <c r="T27" s="80"/>
      <c r="U27" s="13"/>
      <c r="V27" s="79"/>
      <c r="W27" s="91"/>
      <c r="X27" s="11"/>
      <c r="Y27" s="72" t="e">
        <f>X27/W27</f>
        <v>#DIV/0!</v>
      </c>
      <c r="Z27" s="83"/>
      <c r="AA27" s="11"/>
      <c r="AB27" s="79" t="e">
        <f>AA27/Z27</f>
        <v>#DIV/0!</v>
      </c>
    </row>
    <row r="28" spans="1:28" ht="15.75" customHeight="1" thickBot="1">
      <c r="A28" s="23"/>
      <c r="B28" s="96"/>
      <c r="C28" s="101"/>
      <c r="D28" s="86"/>
      <c r="E28" s="100"/>
      <c r="F28" s="15"/>
      <c r="G28" s="74"/>
      <c r="H28" s="96"/>
      <c r="I28" s="101"/>
      <c r="J28" s="86"/>
      <c r="K28" s="100"/>
      <c r="L28" s="16"/>
      <c r="M28" s="74"/>
      <c r="N28" s="96"/>
      <c r="O28" s="97"/>
      <c r="P28" s="98"/>
      <c r="Q28" s="92"/>
      <c r="R28" s="17"/>
      <c r="S28" s="89"/>
      <c r="T28" s="93"/>
      <c r="U28" s="85"/>
      <c r="V28" s="86"/>
      <c r="W28" s="92"/>
      <c r="X28" s="17"/>
      <c r="Y28" s="74"/>
      <c r="Z28" s="84"/>
      <c r="AA28" s="85"/>
      <c r="AB28" s="86"/>
    </row>
    <row r="29" spans="1:28" ht="15.75" customHeight="1" thickBot="1">
      <c r="A29" s="67" t="s">
        <v>41</v>
      </c>
      <c r="B29" s="102">
        <f>B20+B9</f>
        <v>44472.200000000004</v>
      </c>
      <c r="C29" s="102">
        <f>C20+C9</f>
        <v>48628.30000000001</v>
      </c>
      <c r="D29" s="103">
        <f>C29/B29</f>
        <v>1.093453888046915</v>
      </c>
      <c r="E29" s="104">
        <f>SUM(E20+E9)</f>
        <v>28566.700000000004</v>
      </c>
      <c r="F29" s="104">
        <f>SUM(F20+F9)</f>
        <v>32185.7</v>
      </c>
      <c r="G29" s="103">
        <f t="shared" si="1"/>
        <v>1.1266859665274602</v>
      </c>
      <c r="H29" s="104">
        <f>SUM(H20+H9)</f>
        <v>10778.5</v>
      </c>
      <c r="I29" s="104">
        <f>SUM(I20+I9)</f>
        <v>10903.500000000002</v>
      </c>
      <c r="J29" s="103">
        <f>I29/H29</f>
        <v>1.0115971610149836</v>
      </c>
      <c r="K29" s="104">
        <f>SUM(K20+K9)</f>
        <v>620.8</v>
      </c>
      <c r="L29" s="104">
        <f>SUM(L20+L9)</f>
        <v>678.7</v>
      </c>
      <c r="M29" s="103">
        <f>L29/K29</f>
        <v>1.0932667525773196</v>
      </c>
      <c r="N29" s="104">
        <f>SUM(N20+N9)</f>
        <v>680.4</v>
      </c>
      <c r="O29" s="104">
        <f>SUM(O20+O9)</f>
        <v>749.2</v>
      </c>
      <c r="P29" s="103">
        <f>O29/N29</f>
        <v>1.101116990005879</v>
      </c>
      <c r="Q29" s="104">
        <f>SUM(Q20+Q9)</f>
        <v>824.4</v>
      </c>
      <c r="R29" s="104">
        <f>SUM(R20+R9)</f>
        <v>860.4</v>
      </c>
      <c r="S29" s="103">
        <f>R29/Q29</f>
        <v>1.0436681222707425</v>
      </c>
      <c r="T29" s="104">
        <f>SUM(T20+T9)</f>
        <v>1216.9</v>
      </c>
      <c r="U29" s="104">
        <f>SUM(U20+U9)</f>
        <v>1362.6</v>
      </c>
      <c r="V29" s="103">
        <f>U29/T29</f>
        <v>1.1197304626509983</v>
      </c>
      <c r="W29" s="104">
        <f>SUM(W20+W9)</f>
        <v>1219.9</v>
      </c>
      <c r="X29" s="104">
        <f>SUM(X20+X9)</f>
        <v>1308.9</v>
      </c>
      <c r="Y29" s="103">
        <f>X29/W29</f>
        <v>1.0729567997376834</v>
      </c>
      <c r="Z29" s="104">
        <f>SUM(Z20+Z9)</f>
        <v>564.6</v>
      </c>
      <c r="AA29" s="104">
        <f>SUM(AA20+AA9)</f>
        <v>579.3000000000001</v>
      </c>
      <c r="AB29" s="105">
        <f>AA29/Z29</f>
        <v>1.0260361317747078</v>
      </c>
    </row>
    <row r="34" ht="12.75">
      <c r="C34" t="s">
        <v>45</v>
      </c>
    </row>
    <row r="40" ht="12.75">
      <c r="E40" s="5"/>
    </row>
  </sheetData>
  <sheetProtection/>
  <mergeCells count="15">
    <mergeCell ref="A2:AB2"/>
    <mergeCell ref="A3:AB3"/>
    <mergeCell ref="A1:AB1"/>
    <mergeCell ref="Q7:S7"/>
    <mergeCell ref="B6:D7"/>
    <mergeCell ref="E6:AB6"/>
    <mergeCell ref="T7:V7"/>
    <mergeCell ref="Z7:AB7"/>
    <mergeCell ref="K7:M7"/>
    <mergeCell ref="N7:P7"/>
    <mergeCell ref="E7:G7"/>
    <mergeCell ref="H7:J7"/>
    <mergeCell ref="W7:Y7"/>
    <mergeCell ref="A6:A8"/>
    <mergeCell ref="AA5:AB5"/>
  </mergeCells>
  <printOptions/>
  <pageMargins left="0.3937007874015748" right="0" top="0" bottom="0" header="0" footer="0"/>
  <pageSetup fitToHeight="0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="80" zoomScaleNormal="80" zoomScalePageLayoutView="0" workbookViewId="0" topLeftCell="A7">
      <selection activeCell="C21" sqref="C21:C26"/>
    </sheetView>
  </sheetViews>
  <sheetFormatPr defaultColWidth="9.140625" defaultRowHeight="12.75"/>
  <cols>
    <col min="1" max="1" width="52.140625" style="0" customWidth="1"/>
    <col min="2" max="3" width="14.421875" style="0" customWidth="1"/>
    <col min="4" max="4" width="12.140625" style="0" customWidth="1"/>
    <col min="5" max="5" width="12.57421875" style="0" customWidth="1"/>
  </cols>
  <sheetData>
    <row r="1" spans="1:5" ht="17.25" customHeight="1">
      <c r="A1" s="26"/>
      <c r="B1" s="26"/>
      <c r="C1" s="26"/>
      <c r="D1" s="108" t="s">
        <v>16</v>
      </c>
      <c r="E1" s="108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08" t="s">
        <v>4</v>
      </c>
      <c r="B3" s="108"/>
      <c r="C3" s="108"/>
      <c r="D3" s="108"/>
      <c r="E3" s="108"/>
    </row>
    <row r="4" spans="1:6" ht="39.75" customHeight="1">
      <c r="A4" s="108" t="s">
        <v>35</v>
      </c>
      <c r="B4" s="108"/>
      <c r="C4" s="108"/>
      <c r="D4" s="108"/>
      <c r="E4" s="108"/>
      <c r="F4" s="2"/>
    </row>
    <row r="5" spans="1:5" ht="17.25" customHeight="1">
      <c r="A5" s="108" t="s">
        <v>52</v>
      </c>
      <c r="B5" s="108"/>
      <c r="C5" s="108"/>
      <c r="D5" s="108"/>
      <c r="E5" s="108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09" t="s">
        <v>3</v>
      </c>
      <c r="E7" s="109"/>
    </row>
    <row r="8" spans="1:5" ht="85.5" customHeight="1" thickBot="1">
      <c r="A8" s="29" t="s">
        <v>0</v>
      </c>
      <c r="B8" s="30" t="s">
        <v>53</v>
      </c>
      <c r="C8" s="30" t="s">
        <v>54</v>
      </c>
      <c r="D8" s="30" t="s">
        <v>10</v>
      </c>
      <c r="E8" s="31" t="s">
        <v>1</v>
      </c>
    </row>
    <row r="9" spans="1:5" ht="17.25" customHeight="1" thickBot="1">
      <c r="A9" s="45" t="s">
        <v>17</v>
      </c>
      <c r="B9" s="46">
        <f>SUM(B10:B19)</f>
        <v>37437.4</v>
      </c>
      <c r="C9" s="46">
        <f>SUM(C10:C19)</f>
        <v>38143.4</v>
      </c>
      <c r="D9" s="46">
        <f>C9-B9</f>
        <v>706</v>
      </c>
      <c r="E9" s="47">
        <f aca="true" t="shared" si="0" ref="E9:E29">C9/B9*100</f>
        <v>101.88581472003932</v>
      </c>
    </row>
    <row r="10" spans="1:5" ht="17.25" customHeight="1">
      <c r="A10" s="48" t="s">
        <v>6</v>
      </c>
      <c r="B10" s="35">
        <v>17779.9</v>
      </c>
      <c r="C10" s="35">
        <v>18402.6</v>
      </c>
      <c r="D10" s="35">
        <f aca="true" t="shared" si="1" ref="D10:D27">C10-B10</f>
        <v>622.6999999999971</v>
      </c>
      <c r="E10" s="33">
        <f t="shared" si="0"/>
        <v>103.50226941658838</v>
      </c>
    </row>
    <row r="11" spans="1:5" ht="17.25" customHeight="1">
      <c r="A11" s="36" t="s">
        <v>39</v>
      </c>
      <c r="B11" s="32">
        <v>8196</v>
      </c>
      <c r="C11" s="32">
        <v>8061.1</v>
      </c>
      <c r="D11" s="32">
        <f t="shared" si="1"/>
        <v>-134.89999999999964</v>
      </c>
      <c r="E11" s="33">
        <f t="shared" si="0"/>
        <v>98.35407515861397</v>
      </c>
    </row>
    <row r="12" spans="1:5" ht="33" customHeight="1">
      <c r="A12" s="49" t="s">
        <v>43</v>
      </c>
      <c r="B12" s="32">
        <v>3456.8</v>
      </c>
      <c r="C12" s="32">
        <v>3490.8</v>
      </c>
      <c r="D12" s="32">
        <f t="shared" si="1"/>
        <v>34</v>
      </c>
      <c r="E12" s="33">
        <f t="shared" si="0"/>
        <v>100.98356861837539</v>
      </c>
    </row>
    <row r="13" spans="1:5" ht="38.25" customHeight="1">
      <c r="A13" s="49" t="s">
        <v>7</v>
      </c>
      <c r="B13" s="32">
        <v>1854</v>
      </c>
      <c r="C13" s="32">
        <v>1941.7</v>
      </c>
      <c r="D13" s="32">
        <f t="shared" si="1"/>
        <v>87.70000000000005</v>
      </c>
      <c r="E13" s="33">
        <f t="shared" si="0"/>
        <v>104.73031283710897</v>
      </c>
    </row>
    <row r="14" spans="1:5" ht="36.75" customHeight="1">
      <c r="A14" s="49" t="s">
        <v>40</v>
      </c>
      <c r="B14" s="32">
        <v>335.5</v>
      </c>
      <c r="C14" s="32">
        <v>360.4</v>
      </c>
      <c r="D14" s="32">
        <f>C14-B14</f>
        <v>24.899999999999977</v>
      </c>
      <c r="E14" s="33">
        <f t="shared" si="0"/>
        <v>107.42175856929954</v>
      </c>
    </row>
    <row r="15" spans="1:5" ht="23.25" customHeight="1">
      <c r="A15" s="49" t="s">
        <v>11</v>
      </c>
      <c r="B15" s="32">
        <v>1436.6</v>
      </c>
      <c r="C15" s="32">
        <v>1610.7</v>
      </c>
      <c r="D15" s="32">
        <f>C15-B15</f>
        <v>174.10000000000014</v>
      </c>
      <c r="E15" s="33">
        <f>C15/B15*100</f>
        <v>112.11889182792707</v>
      </c>
    </row>
    <row r="16" spans="1:5" ht="17.25" customHeight="1">
      <c r="A16" s="36" t="s">
        <v>9</v>
      </c>
      <c r="B16" s="32">
        <v>4.5</v>
      </c>
      <c r="C16" s="32">
        <v>-93.7</v>
      </c>
      <c r="D16" s="32">
        <f t="shared" si="1"/>
        <v>-98.2</v>
      </c>
      <c r="E16" s="33">
        <f t="shared" si="0"/>
        <v>-2082.222222222222</v>
      </c>
    </row>
    <row r="17" spans="1:5" ht="17.25" customHeight="1">
      <c r="A17" s="36" t="s">
        <v>42</v>
      </c>
      <c r="B17" s="32">
        <v>3670.4</v>
      </c>
      <c r="C17" s="32">
        <v>3674</v>
      </c>
      <c r="D17" s="32">
        <f t="shared" si="1"/>
        <v>3.599999999999909</v>
      </c>
      <c r="E17" s="33">
        <f t="shared" si="0"/>
        <v>100.09808195292067</v>
      </c>
    </row>
    <row r="18" spans="1:5" ht="17.25" customHeight="1">
      <c r="A18" s="49" t="s">
        <v>8</v>
      </c>
      <c r="B18" s="32">
        <v>703.7</v>
      </c>
      <c r="C18" s="38">
        <v>695.8</v>
      </c>
      <c r="D18" s="32">
        <f t="shared" si="1"/>
        <v>-7.900000000000091</v>
      </c>
      <c r="E18" s="33">
        <f t="shared" si="0"/>
        <v>98.87736251243426</v>
      </c>
    </row>
    <row r="19" spans="1:5" ht="17.25" customHeight="1" thickBot="1">
      <c r="A19" s="50" t="s">
        <v>13</v>
      </c>
      <c r="B19" s="57"/>
      <c r="C19" s="39"/>
      <c r="D19" s="39">
        <f t="shared" si="1"/>
        <v>0</v>
      </c>
      <c r="E19" s="43" t="e">
        <f t="shared" si="0"/>
        <v>#DIV/0!</v>
      </c>
    </row>
    <row r="20" spans="1:5" ht="17.25" customHeight="1" thickBot="1">
      <c r="A20" s="51" t="s">
        <v>18</v>
      </c>
      <c r="B20" s="47">
        <f>SUM(B21:B27)</f>
        <v>7034.799999999999</v>
      </c>
      <c r="C20" s="52">
        <f>SUM(C21:C27)</f>
        <v>10484.9</v>
      </c>
      <c r="D20" s="46">
        <f t="shared" si="1"/>
        <v>3450.1000000000004</v>
      </c>
      <c r="E20" s="47">
        <f t="shared" si="0"/>
        <v>149.04332745778132</v>
      </c>
    </row>
    <row r="21" spans="1:5" ht="54" customHeight="1">
      <c r="A21" s="53" t="s">
        <v>20</v>
      </c>
      <c r="B21" s="35">
        <v>2863.7</v>
      </c>
      <c r="C21" s="35">
        <v>3144.1</v>
      </c>
      <c r="D21" s="40">
        <f t="shared" si="1"/>
        <v>280.4000000000001</v>
      </c>
      <c r="E21" s="54">
        <f t="shared" si="0"/>
        <v>109.7915284422251</v>
      </c>
    </row>
    <row r="22" spans="1:5" ht="34.5" customHeight="1">
      <c r="A22" s="49" t="s">
        <v>12</v>
      </c>
      <c r="B22" s="32">
        <v>118.1</v>
      </c>
      <c r="C22" s="32">
        <v>131.8</v>
      </c>
      <c r="D22" s="32">
        <f t="shared" si="1"/>
        <v>13.700000000000017</v>
      </c>
      <c r="E22" s="33">
        <f t="shared" si="0"/>
        <v>111.60033869602033</v>
      </c>
    </row>
    <row r="23" spans="1:5" ht="36.75" customHeight="1">
      <c r="A23" s="49" t="s">
        <v>21</v>
      </c>
      <c r="B23" s="32">
        <v>599.5</v>
      </c>
      <c r="C23" s="32">
        <v>859.6</v>
      </c>
      <c r="D23" s="32">
        <f t="shared" si="1"/>
        <v>260.1</v>
      </c>
      <c r="E23" s="33">
        <f t="shared" si="0"/>
        <v>143.38615512927439</v>
      </c>
    </row>
    <row r="24" spans="1:5" ht="36" customHeight="1">
      <c r="A24" s="49" t="s">
        <v>22</v>
      </c>
      <c r="B24" s="32">
        <v>3286</v>
      </c>
      <c r="C24" s="38">
        <v>6152.3</v>
      </c>
      <c r="D24" s="32">
        <f t="shared" si="1"/>
        <v>2866.3</v>
      </c>
      <c r="E24" s="33">
        <f t="shared" si="0"/>
        <v>187.22763237979308</v>
      </c>
    </row>
    <row r="25" spans="1:5" ht="36" customHeight="1">
      <c r="A25" s="49" t="s">
        <v>23</v>
      </c>
      <c r="B25" s="32"/>
      <c r="C25" s="38"/>
      <c r="D25" s="32"/>
      <c r="E25" s="33"/>
    </row>
    <row r="26" spans="1:5" ht="36" customHeight="1">
      <c r="A26" s="49" t="s">
        <v>24</v>
      </c>
      <c r="B26" s="32">
        <v>167.5</v>
      </c>
      <c r="C26" s="32">
        <v>197.1</v>
      </c>
      <c r="D26" s="32">
        <f t="shared" si="1"/>
        <v>29.599999999999994</v>
      </c>
      <c r="E26" s="33">
        <f t="shared" si="0"/>
        <v>117.67164179104476</v>
      </c>
    </row>
    <row r="27" spans="1:5" ht="18" customHeight="1">
      <c r="A27" s="49" t="s">
        <v>25</v>
      </c>
      <c r="B27" s="32"/>
      <c r="C27" s="38"/>
      <c r="D27" s="32">
        <f t="shared" si="1"/>
        <v>0</v>
      </c>
      <c r="E27" s="33" t="e">
        <f t="shared" si="0"/>
        <v>#DIV/0!</v>
      </c>
    </row>
    <row r="28" spans="1:5" ht="15.75" customHeight="1" thickBot="1">
      <c r="A28" s="55"/>
      <c r="B28" s="41"/>
      <c r="C28" s="41"/>
      <c r="D28" s="44"/>
      <c r="E28" s="66"/>
    </row>
    <row r="29" spans="1:5" ht="22.5" customHeight="1" thickBot="1">
      <c r="A29" s="45" t="s">
        <v>41</v>
      </c>
      <c r="B29" s="46">
        <f>SUM(B20+B9)</f>
        <v>44472.2</v>
      </c>
      <c r="C29" s="52">
        <f>SUM(C20+C9)</f>
        <v>48628.3</v>
      </c>
      <c r="D29" s="52">
        <f>C29-B29</f>
        <v>4156.100000000006</v>
      </c>
      <c r="E29" s="47">
        <f t="shared" si="0"/>
        <v>109.3453888046915</v>
      </c>
    </row>
    <row r="40" ht="12.75">
      <c r="E40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7874015748031497" right="0" top="0" bottom="0" header="0" footer="0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Dohody1</cp:lastModifiedBy>
  <cp:lastPrinted>2020-08-03T07:17:49Z</cp:lastPrinted>
  <dcterms:created xsi:type="dcterms:W3CDTF">1996-10-08T23:32:33Z</dcterms:created>
  <dcterms:modified xsi:type="dcterms:W3CDTF">2020-09-01T10:43:54Z</dcterms:modified>
  <cp:category/>
  <cp:version/>
  <cp:contentType/>
  <cp:contentStatus/>
</cp:coreProperties>
</file>