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<sst xmlns="http://schemas.openxmlformats.org/spreadsheetml/2006/main" count="124" uniqueCount="55">
  <si>
    <t>Наименование доходных источников</t>
  </si>
  <si>
    <t>% выполнения</t>
  </si>
  <si>
    <t>в том числе:</t>
  </si>
  <si>
    <t>тыс. руб.</t>
  </si>
  <si>
    <t>Справка</t>
  </si>
  <si>
    <t>2. Доходы от предпринимательской и иной приносящей доход деятельности                         (код 000 3 00 00000 00 0000 000)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</si>
  <si>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</si>
  <si>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</si>
  <si>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</si>
  <si>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</si>
  <si>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</si>
  <si>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</si>
  <si>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</si>
  <si>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</si>
  <si>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</si>
  <si>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</si>
  <si>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</si>
  <si>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</si>
  <si>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</si>
  <si>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</si>
  <si>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</si>
  <si>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</si>
  <si>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</si>
  <si>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</si>
  <si>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</si>
  <si>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</si>
  <si>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t>Приложение № 3</t>
  </si>
  <si>
    <t>темп роста,%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</si>
  <si>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</si>
  <si>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</si>
  <si>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</si>
  <si>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</si>
  <si>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</si>
  <si>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Хмелёвское сельское поселение</t>
  </si>
  <si>
    <t>Чеботаевское сельское поселение</t>
  </si>
  <si>
    <t xml:space="preserve">о выполнении плана поступления доходов в консолидированный бюджет муниципального образования "Сурский район" </t>
  </si>
  <si>
    <t xml:space="preserve">о  поступлении  налогов и доходов в консолидированный бюджет муниципального образования "Сурский район" </t>
  </si>
  <si>
    <t>отклоне-            ние          "+",  "-"</t>
  </si>
  <si>
    <t xml:space="preserve"> -  налог, взимаемый в связи с применением патентной системы налогооблажения</t>
  </si>
  <si>
    <t xml:space="preserve"> - акцизы на нефтепродукты</t>
  </si>
  <si>
    <t xml:space="preserve"> - налог, взимаемый в связи с применением патентной системы налогообложения</t>
  </si>
  <si>
    <t>Всего  доходов</t>
  </si>
  <si>
    <t xml:space="preserve"> - земельный налог </t>
  </si>
  <si>
    <t>налог, взимаемый в связи с применением упрощённой системы налогообложения</t>
  </si>
  <si>
    <t xml:space="preserve"> -  единый сельхозналог</t>
  </si>
  <si>
    <t xml:space="preserve"> </t>
  </si>
  <si>
    <t>за  январь - июнь  2020 года</t>
  </si>
  <si>
    <t xml:space="preserve"> план на январь - июнь  2020 года</t>
  </si>
  <si>
    <t>факт за январь - июнь   2020 года</t>
  </si>
  <si>
    <t>за январь-июнь  2020 года</t>
  </si>
  <si>
    <t xml:space="preserve"> план на январь-июнь  2020 года</t>
  </si>
  <si>
    <t>факт за январь-июнь  2020 года</t>
  </si>
  <si>
    <t>за  январь-июнь  2019 - 2020 года</t>
  </si>
  <si>
    <t>факт за январь - июнь  2019 года</t>
  </si>
  <si>
    <t>факт за январь - июнь  2020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</si>
</sst>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188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88" fontId="1" fillId="0" borderId="10" xfId="0" applyNumberFormat="1" applyFont="1" applyBorder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88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188" fontId="4" fillId="0" borderId="12" xfId="0" applyNumberFormat="1" applyFont="1" applyBorder="1" applyAlignment="1">
      <alignment horizontal="center"/>
    </xf>
    <xf numFmtId="188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horizontal="center"/>
    </xf>
    <xf numFmtId="188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88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188" fontId="6" fillId="0" borderId="23" xfId="0" applyNumberFormat="1" applyFont="1" applyBorder="1" applyAlignment="1">
      <alignment horizontal="center"/>
    </xf>
    <xf numFmtId="188" fontId="6" fillId="0" borderId="2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88" fontId="6" fillId="0" borderId="25" xfId="0" applyNumberFormat="1" applyFont="1" applyBorder="1" applyAlignment="1">
      <alignment horizontal="center"/>
    </xf>
    <xf numFmtId="188" fontId="6" fillId="0" borderId="14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188" fontId="6" fillId="0" borderId="13" xfId="0" applyNumberFormat="1" applyFont="1" applyBorder="1" applyAlignment="1">
      <alignment horizontal="center"/>
    </xf>
    <xf numFmtId="188" fontId="6" fillId="0" borderId="1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left" wrapText="1"/>
    </xf>
    <xf numFmtId="188" fontId="6" fillId="0" borderId="2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 wrapText="1"/>
    </xf>
    <xf numFmtId="188" fontId="6" fillId="0" borderId="30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188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49" fontId="6" fillId="0" borderId="31" xfId="0" applyNumberFormat="1" applyFont="1" applyBorder="1" applyAlignment="1">
      <alignment horizontal="left" wrapText="1"/>
    </xf>
    <xf numFmtId="188" fontId="6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0" fontId="6" fillId="0" borderId="35" xfId="0" applyFont="1" applyBorder="1" applyAlignment="1">
      <alignment/>
    </xf>
    <xf numFmtId="0" fontId="7" fillId="0" borderId="18" xfId="0" applyFont="1" applyBorder="1" applyAlignment="1">
      <alignment/>
    </xf>
    <xf numFmtId="188" fontId="6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188" fontId="4" fillId="0" borderId="37" xfId="0" applyNumberFormat="1" applyFont="1" applyBorder="1" applyAlignment="1">
      <alignment horizontal="center"/>
    </xf>
    <xf numFmtId="188" fontId="4" fillId="0" borderId="2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189" fontId="4" fillId="0" borderId="38" xfId="0" applyNumberFormat="1" applyFont="1" applyBorder="1" applyAlignment="1">
      <alignment horizontal="center"/>
    </xf>
    <xf numFmtId="189" fontId="1" fillId="0" borderId="39" xfId="0" applyNumberFormat="1" applyFont="1" applyBorder="1" applyAlignment="1">
      <alignment horizontal="center"/>
    </xf>
    <xf numFmtId="189" fontId="4" fillId="0" borderId="39" xfId="0" applyNumberFormat="1" applyFont="1" applyBorder="1" applyAlignment="1">
      <alignment horizontal="center"/>
    </xf>
    <xf numFmtId="189" fontId="1" fillId="0" borderId="40" xfId="0" applyNumberFormat="1" applyFont="1" applyBorder="1" applyAlignment="1">
      <alignment horizontal="center"/>
    </xf>
    <xf numFmtId="188" fontId="4" fillId="0" borderId="41" xfId="0" applyNumberFormat="1" applyFont="1" applyBorder="1" applyAlignment="1">
      <alignment horizontal="center"/>
    </xf>
    <xf numFmtId="188" fontId="4" fillId="0" borderId="24" xfId="0" applyNumberFormat="1" applyFont="1" applyBorder="1" applyAlignment="1">
      <alignment horizontal="center"/>
    </xf>
    <xf numFmtId="189" fontId="4" fillId="0" borderId="30" xfId="0" applyNumberFormat="1" applyFont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189" fontId="1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9" fontId="4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89" fontId="1" fillId="0" borderId="44" xfId="0" applyNumberFormat="1" applyFont="1" applyBorder="1" applyAlignment="1">
      <alignment horizontal="center"/>
    </xf>
    <xf numFmtId="189" fontId="1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88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distributed" wrapText="1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3" xfId="0" applyFont="1" applyBorder="1" applyAlignment="1">
      <alignment horizontal="center"/>
    </xf>
    <xf numFmtId="188" fontId="4" fillId="0" borderId="29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/>
    </xf>
    <xf numFmtId="188" fontId="4" fillId="0" borderId="18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189" fontId="2" fillId="0" borderId="42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80" zoomScaleNormal="80" zoomScalePageLayoutView="0" workbookViewId="0" topLeftCell="A7">
      <selection activeCell="C21" sqref="C21:C26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1:5" ht="17.25" customHeight="1">
      <c r="A1" s="26"/>
      <c r="B1" s="26"/>
      <c r="C1" s="26"/>
      <c r="D1" s="108" t="s">
        <v>26</v>
      </c>
      <c r="E1" s="108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8" t="s">
        <v>4</v>
      </c>
      <c r="B3" s="108"/>
      <c r="C3" s="108"/>
      <c r="D3" s="108"/>
      <c r="E3" s="108"/>
    </row>
    <row r="4" spans="1:6" ht="39.75" customHeight="1">
      <c r="A4" s="108" t="s">
        <v>36</v>
      </c>
      <c r="B4" s="108"/>
      <c r="C4" s="108"/>
      <c r="D4" s="108"/>
      <c r="E4" s="108"/>
      <c r="F4" s="2"/>
    </row>
    <row r="5" spans="1:5" ht="17.25" customHeight="1">
      <c r="A5" s="108" t="s">
        <v>52</v>
      </c>
      <c r="B5" s="108"/>
      <c r="C5" s="108"/>
      <c r="D5" s="108"/>
      <c r="E5" s="108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9" t="s">
        <v>3</v>
      </c>
      <c r="E7" s="109"/>
    </row>
    <row r="8" spans="1:5" ht="85.5" customHeight="1" thickBot="1">
      <c r="A8" s="29" t="s">
        <v>0</v>
      </c>
      <c r="B8" s="30" t="s">
        <v>53</v>
      </c>
      <c r="C8" s="30" t="s">
        <v>54</v>
      </c>
      <c r="D8" s="30" t="s">
        <v>37</v>
      </c>
      <c r="E8" s="31" t="s">
        <v>27</v>
      </c>
    </row>
    <row r="9" spans="1:5" ht="17.25" customHeight="1" thickBot="1">
      <c r="A9" s="59" t="s">
        <v>17</v>
      </c>
      <c r="B9" s="46">
        <f>SUM(B10:B19)</f>
        <v>27882.300000000007</v>
      </c>
      <c r="C9" s="46">
        <f>SUM(C10:C19)</f>
        <v>27838.5</v>
      </c>
      <c r="D9" s="46">
        <f>C9-B9</f>
        <v>-43.80000000000655</v>
      </c>
      <c r="E9" s="47">
        <f aca="true" t="shared" si="0" ref="E9:E31">C9/B9*100</f>
        <v>99.84291109413496</v>
      </c>
    </row>
    <row r="10" spans="1:5" ht="17.25" customHeight="1">
      <c r="A10" s="58" t="s">
        <v>6</v>
      </c>
      <c r="B10" s="35">
        <v>12289.7</v>
      </c>
      <c r="C10" s="35">
        <v>13251.6</v>
      </c>
      <c r="D10" s="35">
        <f aca="true" t="shared" si="1" ref="D10:D27">C10-B10</f>
        <v>961.8999999999996</v>
      </c>
      <c r="E10" s="33">
        <f t="shared" si="0"/>
        <v>107.82687941935116</v>
      </c>
    </row>
    <row r="11" spans="1:5" ht="17.25" customHeight="1">
      <c r="A11" s="34" t="s">
        <v>39</v>
      </c>
      <c r="B11" s="32">
        <v>6489.6</v>
      </c>
      <c r="C11" s="32">
        <v>5720.5</v>
      </c>
      <c r="D11" s="32">
        <f t="shared" si="1"/>
        <v>-769.1000000000004</v>
      </c>
      <c r="E11" s="33">
        <f t="shared" si="0"/>
        <v>88.14873027613412</v>
      </c>
    </row>
    <row r="12" spans="1:5" ht="34.5" customHeight="1">
      <c r="A12" s="49" t="s">
        <v>43</v>
      </c>
      <c r="B12" s="32">
        <v>2389.9</v>
      </c>
      <c r="C12" s="32">
        <v>2591.6</v>
      </c>
      <c r="D12" s="32">
        <f t="shared" si="1"/>
        <v>201.69999999999982</v>
      </c>
      <c r="E12" s="33">
        <f t="shared" si="0"/>
        <v>108.43968366877274</v>
      </c>
    </row>
    <row r="13" spans="1:5" ht="39" customHeight="1">
      <c r="A13" s="37" t="s">
        <v>7</v>
      </c>
      <c r="B13" s="32">
        <v>1258.7</v>
      </c>
      <c r="C13" s="32">
        <v>1431.9</v>
      </c>
      <c r="D13" s="32">
        <f t="shared" si="1"/>
        <v>173.20000000000005</v>
      </c>
      <c r="E13" s="33">
        <f t="shared" si="0"/>
        <v>113.76022880749981</v>
      </c>
    </row>
    <row r="14" spans="1:8" ht="42" customHeight="1">
      <c r="A14" s="37" t="s">
        <v>40</v>
      </c>
      <c r="B14" s="32">
        <v>256</v>
      </c>
      <c r="C14" s="32">
        <v>263.3</v>
      </c>
      <c r="D14" s="32">
        <f t="shared" si="1"/>
        <v>7.300000000000011</v>
      </c>
      <c r="E14" s="33">
        <f t="shared" si="0"/>
        <v>102.8515625</v>
      </c>
      <c r="H14" s="106"/>
    </row>
    <row r="15" spans="1:5" ht="21" customHeight="1">
      <c r="A15" s="37" t="s">
        <v>11</v>
      </c>
      <c r="B15" s="32">
        <v>1460.7</v>
      </c>
      <c r="C15" s="32">
        <v>1242.2</v>
      </c>
      <c r="D15" s="32">
        <f t="shared" si="1"/>
        <v>-218.5</v>
      </c>
      <c r="E15" s="33">
        <f t="shared" si="0"/>
        <v>85.04141849798043</v>
      </c>
    </row>
    <row r="16" spans="1:5" ht="17.25" customHeight="1">
      <c r="A16" s="34" t="s">
        <v>9</v>
      </c>
      <c r="B16" s="32">
        <v>77.6</v>
      </c>
      <c r="C16" s="32">
        <v>-104.7</v>
      </c>
      <c r="D16" s="32">
        <f t="shared" si="1"/>
        <v>-182.3</v>
      </c>
      <c r="E16" s="33">
        <f t="shared" si="0"/>
        <v>-134.92268041237114</v>
      </c>
    </row>
    <row r="17" spans="1:5" ht="17.25" customHeight="1">
      <c r="A17" s="34" t="s">
        <v>42</v>
      </c>
      <c r="B17" s="32">
        <v>3162.2</v>
      </c>
      <c r="C17" s="32">
        <v>2933.2</v>
      </c>
      <c r="D17" s="32">
        <f t="shared" si="1"/>
        <v>-229</v>
      </c>
      <c r="E17" s="33">
        <f t="shared" si="0"/>
        <v>92.75820631206122</v>
      </c>
    </row>
    <row r="18" spans="1:5" ht="17.25" customHeight="1">
      <c r="A18" s="37" t="s">
        <v>8</v>
      </c>
      <c r="B18" s="38">
        <v>497.9</v>
      </c>
      <c r="C18" s="38">
        <v>508.9</v>
      </c>
      <c r="D18" s="32">
        <f t="shared" si="1"/>
        <v>11</v>
      </c>
      <c r="E18" s="33">
        <f t="shared" si="0"/>
        <v>102.20927897168106</v>
      </c>
    </row>
    <row r="19" spans="1:5" ht="17.25" customHeight="1" thickBot="1">
      <c r="A19" s="60" t="s">
        <v>13</v>
      </c>
      <c r="B19" s="44"/>
      <c r="C19" s="39"/>
      <c r="D19" s="44">
        <f t="shared" si="1"/>
        <v>0</v>
      </c>
      <c r="E19" s="61" t="e">
        <f t="shared" si="0"/>
        <v>#DIV/0!</v>
      </c>
    </row>
    <row r="20" spans="1:5" ht="17.25" customHeight="1" thickBot="1">
      <c r="A20" s="63" t="s">
        <v>18</v>
      </c>
      <c r="B20" s="46">
        <f>SUM(B21:B27)</f>
        <v>4731.7</v>
      </c>
      <c r="C20" s="46">
        <f>SUM(C21:C27)</f>
        <v>8747.6</v>
      </c>
      <c r="D20" s="46">
        <f t="shared" si="1"/>
        <v>4015.9000000000005</v>
      </c>
      <c r="E20" s="47">
        <f t="shared" si="0"/>
        <v>184.872244647801</v>
      </c>
    </row>
    <row r="21" spans="1:9" ht="56.25" customHeight="1">
      <c r="A21" s="62" t="s">
        <v>20</v>
      </c>
      <c r="B21" s="35">
        <v>1549.8</v>
      </c>
      <c r="C21" s="35">
        <v>2214.1</v>
      </c>
      <c r="D21" s="35">
        <f t="shared" si="1"/>
        <v>664.3</v>
      </c>
      <c r="E21" s="33">
        <f t="shared" si="0"/>
        <v>142.8635953026197</v>
      </c>
      <c r="I21" s="8"/>
    </row>
    <row r="22" spans="1:5" ht="31.5" customHeight="1">
      <c r="A22" s="37" t="s">
        <v>12</v>
      </c>
      <c r="B22" s="32">
        <v>138.4</v>
      </c>
      <c r="C22" s="32">
        <v>106.5</v>
      </c>
      <c r="D22" s="32">
        <f t="shared" si="1"/>
        <v>-31.900000000000006</v>
      </c>
      <c r="E22" s="33">
        <f t="shared" si="0"/>
        <v>76.95086705202311</v>
      </c>
    </row>
    <row r="23" spans="1:5" ht="36.75" customHeight="1">
      <c r="A23" s="37" t="s">
        <v>21</v>
      </c>
      <c r="B23" s="32">
        <v>1769.3</v>
      </c>
      <c r="C23" s="32">
        <v>536.4</v>
      </c>
      <c r="D23" s="32">
        <f t="shared" si="1"/>
        <v>-1232.9</v>
      </c>
      <c r="E23" s="33">
        <f t="shared" si="0"/>
        <v>30.317074549256766</v>
      </c>
    </row>
    <row r="24" spans="1:5" ht="36" customHeight="1">
      <c r="A24" s="37" t="s">
        <v>22</v>
      </c>
      <c r="B24" s="38">
        <v>526.4</v>
      </c>
      <c r="C24" s="38">
        <v>5710.9</v>
      </c>
      <c r="D24" s="32">
        <f t="shared" si="1"/>
        <v>5184.5</v>
      </c>
      <c r="E24" s="33">
        <f t="shared" si="0"/>
        <v>1084.8974164133738</v>
      </c>
    </row>
    <row r="25" spans="1:5" ht="27.75" customHeight="1">
      <c r="A25" s="37" t="s">
        <v>23</v>
      </c>
      <c r="B25" s="38"/>
      <c r="C25" s="38"/>
      <c r="D25" s="32"/>
      <c r="E25" s="33"/>
    </row>
    <row r="26" spans="1:5" ht="36" customHeight="1">
      <c r="A26" s="37" t="s">
        <v>24</v>
      </c>
      <c r="B26" s="32">
        <v>421</v>
      </c>
      <c r="C26" s="32">
        <v>179.7</v>
      </c>
      <c r="D26" s="32">
        <f t="shared" si="1"/>
        <v>-241.3</v>
      </c>
      <c r="E26" s="33">
        <f t="shared" si="0"/>
        <v>42.68408551068884</v>
      </c>
    </row>
    <row r="27" spans="1:5" ht="18" customHeight="1">
      <c r="A27" s="37" t="s">
        <v>25</v>
      </c>
      <c r="B27" s="38">
        <v>326.8</v>
      </c>
      <c r="C27" s="38"/>
      <c r="D27" s="32">
        <f t="shared" si="1"/>
        <v>-326.8</v>
      </c>
      <c r="E27" s="33">
        <f t="shared" si="0"/>
        <v>0</v>
      </c>
    </row>
    <row r="28" spans="1:5" ht="15.75" customHeight="1">
      <c r="A28" s="34"/>
      <c r="B28" s="38"/>
      <c r="C28" s="41"/>
      <c r="D28" s="32"/>
      <c r="E28" s="33"/>
    </row>
    <row r="29" spans="1:5" ht="75" customHeight="1" hidden="1">
      <c r="A29" s="42" t="s">
        <v>5</v>
      </c>
      <c r="B29" s="32"/>
      <c r="C29" s="32"/>
      <c r="D29" s="32"/>
      <c r="E29" s="33"/>
    </row>
    <row r="30" spans="1:5" ht="15.75" customHeight="1" thickBot="1">
      <c r="A30" s="56"/>
      <c r="B30" s="41"/>
      <c r="C30" s="41"/>
      <c r="D30" s="44"/>
      <c r="E30" s="64"/>
    </row>
    <row r="31" spans="1:5" ht="24" customHeight="1" thickBot="1">
      <c r="A31" s="65" t="s">
        <v>41</v>
      </c>
      <c r="B31" s="46">
        <f>B9+B20</f>
        <v>32614.000000000007</v>
      </c>
      <c r="C31" s="46">
        <f>C9+C20</f>
        <v>36586.1</v>
      </c>
      <c r="D31" s="46">
        <f>D9+D20</f>
        <v>3972.099999999994</v>
      </c>
      <c r="E31" s="47">
        <f t="shared" si="0"/>
        <v>112.17912552891394</v>
      </c>
    </row>
    <row r="32" spans="1:5" ht="12.75">
      <c r="A32" s="26"/>
      <c r="B32" s="26"/>
      <c r="C32" s="26"/>
      <c r="D32" s="26"/>
      <c r="E32" s="26"/>
    </row>
    <row r="42" ht="12.75">
      <c r="E42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="70" zoomScaleNormal="70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A18" sqref="AA18"/>
    </sheetView>
  </sheetViews>
  <sheetFormatPr defaultColWidth="9.140625" defaultRowHeight="12.75"/>
  <cols>
    <col min="1" max="1" width="48.00390625" style="0" customWidth="1"/>
    <col min="2" max="2" width="11.140625" style="0" customWidth="1"/>
    <col min="3" max="3" width="11.7109375" style="0" customWidth="1"/>
    <col min="4" max="4" width="11.57421875" style="0" customWidth="1"/>
    <col min="5" max="5" width="11.7109375" style="0" customWidth="1"/>
    <col min="6" max="6" width="10.7109375" style="0" customWidth="1"/>
    <col min="7" max="7" width="12.140625" style="0" customWidth="1"/>
    <col min="8" max="8" width="10.57421875" style="0" customWidth="1"/>
    <col min="9" max="9" width="10.7109375" style="0" customWidth="1"/>
    <col min="10" max="10" width="12.28125" style="0" customWidth="1"/>
    <col min="11" max="11" width="9.57421875" style="0" customWidth="1"/>
    <col min="12" max="12" width="10.00390625" style="0" bestFit="1" customWidth="1"/>
    <col min="13" max="13" width="12.00390625" style="0" customWidth="1"/>
    <col min="14" max="14" width="9.7109375" style="0" customWidth="1"/>
    <col min="16" max="16" width="11.28125" style="0" customWidth="1"/>
    <col min="17" max="17" width="9.8515625" style="0" customWidth="1"/>
    <col min="18" max="18" width="10.00390625" style="0" bestFit="1" customWidth="1"/>
    <col min="19" max="19" width="11.57421875" style="0" customWidth="1"/>
    <col min="20" max="20" width="9.8515625" style="0" customWidth="1"/>
    <col min="21" max="21" width="10.00390625" style="0" bestFit="1" customWidth="1"/>
    <col min="22" max="22" width="12.00390625" style="0" customWidth="1"/>
    <col min="23" max="23" width="9.7109375" style="0" customWidth="1"/>
    <col min="24" max="24" width="9.8515625" style="0" bestFit="1" customWidth="1"/>
    <col min="25" max="25" width="12.00390625" style="0" customWidth="1"/>
    <col min="26" max="26" width="9.57421875" style="0" customWidth="1"/>
    <col min="28" max="28" width="11.8515625" style="0" customWidth="1"/>
  </cols>
  <sheetData>
    <row r="1" spans="1:28" ht="17.25" customHeight="1">
      <c r="A1" s="111" t="s">
        <v>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</row>
    <row r="2" spans="1:28" ht="16.5" customHeight="1">
      <c r="A2" s="111" t="s">
        <v>35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</row>
    <row r="3" spans="1:28" ht="17.25" customHeight="1">
      <c r="A3" s="111" t="s">
        <v>46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</row>
    <row r="4" spans="1:3" ht="17.25" customHeight="1">
      <c r="A4" s="6"/>
      <c r="B4" s="6"/>
      <c r="C4" s="6"/>
    </row>
    <row r="5" spans="1:28" ht="17.25" customHeight="1" thickBot="1">
      <c r="A5" s="6"/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10" t="s">
        <v>3</v>
      </c>
      <c r="AB5" s="110"/>
    </row>
    <row r="6" spans="1:28" ht="15.75" customHeight="1" thickBot="1">
      <c r="A6" s="112" t="s">
        <v>0</v>
      </c>
      <c r="B6" s="115" t="s">
        <v>14</v>
      </c>
      <c r="C6" s="116"/>
      <c r="D6" s="117"/>
      <c r="E6" s="121" t="s">
        <v>2</v>
      </c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2"/>
    </row>
    <row r="7" spans="1:28" ht="37.5" customHeight="1" thickBot="1">
      <c r="A7" s="126"/>
      <c r="B7" s="118"/>
      <c r="C7" s="119"/>
      <c r="D7" s="120"/>
      <c r="E7" s="113" t="s">
        <v>15</v>
      </c>
      <c r="F7" s="113"/>
      <c r="G7" s="114"/>
      <c r="H7" s="112" t="s">
        <v>28</v>
      </c>
      <c r="I7" s="113"/>
      <c r="J7" s="114"/>
      <c r="K7" s="123" t="s">
        <v>29</v>
      </c>
      <c r="L7" s="124"/>
      <c r="M7" s="125"/>
      <c r="N7" s="112" t="s">
        <v>30</v>
      </c>
      <c r="O7" s="113"/>
      <c r="P7" s="114"/>
      <c r="Q7" s="112" t="s">
        <v>31</v>
      </c>
      <c r="R7" s="113"/>
      <c r="S7" s="114"/>
      <c r="T7" s="112" t="s">
        <v>32</v>
      </c>
      <c r="U7" s="113"/>
      <c r="V7" s="114"/>
      <c r="W7" s="112" t="s">
        <v>33</v>
      </c>
      <c r="X7" s="113"/>
      <c r="Y7" s="114"/>
      <c r="Z7" s="123" t="s">
        <v>34</v>
      </c>
      <c r="AA7" s="124"/>
      <c r="AB7" s="125"/>
    </row>
    <row r="8" spans="1:28" ht="72" customHeight="1" thickBot="1">
      <c r="A8" s="127"/>
      <c r="B8" s="70" t="s">
        <v>47</v>
      </c>
      <c r="C8" s="14" t="s">
        <v>48</v>
      </c>
      <c r="D8" s="14" t="s">
        <v>1</v>
      </c>
      <c r="E8" s="70" t="s">
        <v>47</v>
      </c>
      <c r="F8" s="14" t="s">
        <v>48</v>
      </c>
      <c r="G8" s="14" t="s">
        <v>1</v>
      </c>
      <c r="H8" s="70" t="s">
        <v>47</v>
      </c>
      <c r="I8" s="14" t="s">
        <v>48</v>
      </c>
      <c r="J8" s="14" t="s">
        <v>1</v>
      </c>
      <c r="K8" s="70" t="s">
        <v>47</v>
      </c>
      <c r="L8" s="14" t="s">
        <v>48</v>
      </c>
      <c r="M8" s="14" t="s">
        <v>1</v>
      </c>
      <c r="N8" s="70" t="s">
        <v>47</v>
      </c>
      <c r="O8" s="14" t="s">
        <v>48</v>
      </c>
      <c r="P8" s="14" t="s">
        <v>1</v>
      </c>
      <c r="Q8" s="70" t="s">
        <v>47</v>
      </c>
      <c r="R8" s="14" t="s">
        <v>48</v>
      </c>
      <c r="S8" s="14" t="s">
        <v>1</v>
      </c>
      <c r="T8" s="70" t="s">
        <v>47</v>
      </c>
      <c r="U8" s="14" t="s">
        <v>48</v>
      </c>
      <c r="V8" s="14" t="s">
        <v>1</v>
      </c>
      <c r="W8" s="70" t="s">
        <v>47</v>
      </c>
      <c r="X8" s="14" t="s">
        <v>48</v>
      </c>
      <c r="Y8" s="14" t="s">
        <v>1</v>
      </c>
      <c r="Z8" s="70" t="s">
        <v>47</v>
      </c>
      <c r="AA8" s="14" t="s">
        <v>48</v>
      </c>
      <c r="AB8" s="14" t="s">
        <v>1</v>
      </c>
    </row>
    <row r="9" spans="1:28" ht="22.5" customHeight="1">
      <c r="A9" s="18" t="s">
        <v>17</v>
      </c>
      <c r="B9" s="75">
        <f>E9+H9+K9+N9+Q9+T9+W9+Z9</f>
        <v>27657.4</v>
      </c>
      <c r="C9" s="76">
        <f>F9+I9+L9+O9+R9+U9+X9+AA9</f>
        <v>27838.499999999996</v>
      </c>
      <c r="D9" s="77">
        <f aca="true" t="shared" si="0" ref="D9:D27">C9/B9</f>
        <v>1.0065479763101375</v>
      </c>
      <c r="E9" s="68">
        <f>SUM(E10:E19)</f>
        <v>17485</v>
      </c>
      <c r="F9" s="69">
        <f>SUM(F10:F19)</f>
        <v>17687.499999999996</v>
      </c>
      <c r="G9" s="71">
        <f aca="true" t="shared" si="1" ref="G9:G29">F9/E9</f>
        <v>1.0115813554475261</v>
      </c>
      <c r="H9" s="75">
        <f>SUM(H10:H19)</f>
        <v>7191.6</v>
      </c>
      <c r="I9" s="76">
        <f>SUM(I10:I19)</f>
        <v>7073.099999999999</v>
      </c>
      <c r="J9" s="77">
        <f aca="true" t="shared" si="2" ref="J9:J15">I9/H9</f>
        <v>0.9835224428499916</v>
      </c>
      <c r="K9" s="68">
        <f>SUM(K10:K19)</f>
        <v>343.2</v>
      </c>
      <c r="L9" s="69">
        <f>SUM(L10:L19)</f>
        <v>354.20000000000005</v>
      </c>
      <c r="M9" s="71">
        <f aca="true" t="shared" si="3" ref="M9:M18">L9/K9</f>
        <v>1.0320512820512822</v>
      </c>
      <c r="N9" s="75">
        <f>SUM(N10:N19)</f>
        <v>307.5</v>
      </c>
      <c r="O9" s="76">
        <f>SUM(O10:O19)</f>
        <v>339.1</v>
      </c>
      <c r="P9" s="77">
        <f>O9/N9</f>
        <v>1.1027642276422764</v>
      </c>
      <c r="Q9" s="68">
        <f>SUM(Q10:Q19)</f>
        <v>518.4</v>
      </c>
      <c r="R9" s="69">
        <f>SUM(R10:R19)</f>
        <v>534.3</v>
      </c>
      <c r="S9" s="71">
        <f>R9/Q9</f>
        <v>1.0306712962962963</v>
      </c>
      <c r="T9" s="75">
        <f>SUM(T10:T19)</f>
        <v>787.5</v>
      </c>
      <c r="U9" s="76">
        <f>SUM(U10:U19)</f>
        <v>784.9</v>
      </c>
      <c r="V9" s="77">
        <f>U9/T9</f>
        <v>0.9966984126984126</v>
      </c>
      <c r="W9" s="68">
        <f>SUM(W10:W19)</f>
        <v>697.2</v>
      </c>
      <c r="X9" s="69">
        <f>SUM(X10:X19)</f>
        <v>689.9</v>
      </c>
      <c r="Y9" s="71">
        <f>X9/W9</f>
        <v>0.9895295467584623</v>
      </c>
      <c r="Z9" s="75">
        <f>SUM(Z10:Z19)</f>
        <v>327</v>
      </c>
      <c r="AA9" s="76">
        <f>SUM(AA10:AA19)</f>
        <v>375.50000000000006</v>
      </c>
      <c r="AB9" s="77">
        <f aca="true" t="shared" si="4" ref="AB9:AB24">AA9/Z9</f>
        <v>1.1483180428134558</v>
      </c>
    </row>
    <row r="10" spans="1:28" ht="17.25" customHeight="1">
      <c r="A10" s="19" t="s">
        <v>6</v>
      </c>
      <c r="B10" s="9">
        <f>E10+H10+K10+N10+Q10+T10+W10+Z10</f>
        <v>13093.800000000001</v>
      </c>
      <c r="C10" s="3">
        <f aca="true" t="shared" si="5" ref="C10:C19">F10+I10+L10+O10+R10+U10+X10+AA10</f>
        <v>13251.599999999999</v>
      </c>
      <c r="D10" s="79">
        <f t="shared" si="0"/>
        <v>1.012051505292581</v>
      </c>
      <c r="E10" s="10">
        <v>7465.2</v>
      </c>
      <c r="F10" s="3">
        <v>7487.2</v>
      </c>
      <c r="G10" s="72">
        <f t="shared" si="1"/>
        <v>1.0029470074478914</v>
      </c>
      <c r="H10" s="9">
        <v>4825</v>
      </c>
      <c r="I10" s="3">
        <v>5010.8</v>
      </c>
      <c r="J10" s="79">
        <f t="shared" si="2"/>
        <v>1.0385077720207254</v>
      </c>
      <c r="K10" s="10">
        <v>201.7</v>
      </c>
      <c r="L10" s="3">
        <v>199</v>
      </c>
      <c r="M10" s="72">
        <f t="shared" si="3"/>
        <v>0.9866137828458107</v>
      </c>
      <c r="N10" s="9">
        <v>67.8</v>
      </c>
      <c r="O10" s="3">
        <v>77.2</v>
      </c>
      <c r="P10" s="79">
        <f>O10/N10</f>
        <v>1.1386430678466077</v>
      </c>
      <c r="Q10" s="90">
        <v>105</v>
      </c>
      <c r="R10" s="12">
        <v>106.9</v>
      </c>
      <c r="S10" s="72">
        <f>R10/Q10</f>
        <v>1.0180952380952382</v>
      </c>
      <c r="T10" s="78">
        <v>135.6</v>
      </c>
      <c r="U10" s="12">
        <v>83.3</v>
      </c>
      <c r="V10" s="79">
        <f>U10/T10</f>
        <v>0.6143067846607669</v>
      </c>
      <c r="W10" s="90">
        <v>103</v>
      </c>
      <c r="X10" s="12">
        <v>80.9</v>
      </c>
      <c r="Y10" s="72">
        <f>X10/W10</f>
        <v>0.7854368932038835</v>
      </c>
      <c r="Z10" s="78">
        <v>190.5</v>
      </c>
      <c r="AA10" s="12">
        <v>206.3</v>
      </c>
      <c r="AB10" s="79">
        <f t="shared" si="4"/>
        <v>1.0829396325459317</v>
      </c>
    </row>
    <row r="11" spans="1:28" ht="17.25" customHeight="1">
      <c r="A11" s="19" t="s">
        <v>39</v>
      </c>
      <c r="B11" s="9">
        <f>E11+H11+K11+N11+Q11+T11+W11+Z11</f>
        <v>6072</v>
      </c>
      <c r="C11" s="3">
        <f>F11+I11+L11+O11+R11+U11+X11+AA11</f>
        <v>5720.5</v>
      </c>
      <c r="D11" s="79">
        <f t="shared" si="0"/>
        <v>0.9421113306982872</v>
      </c>
      <c r="E11" s="10">
        <v>4800</v>
      </c>
      <c r="F11" s="3">
        <v>4568.4</v>
      </c>
      <c r="G11" s="72">
        <f t="shared" si="1"/>
        <v>0.9517499999999999</v>
      </c>
      <c r="H11" s="1">
        <v>1272</v>
      </c>
      <c r="I11" s="3">
        <v>1152.1</v>
      </c>
      <c r="J11" s="79">
        <f t="shared" si="2"/>
        <v>0.9057389937106918</v>
      </c>
      <c r="K11" s="10"/>
      <c r="L11" s="3"/>
      <c r="M11" s="72" t="e">
        <f t="shared" si="3"/>
        <v>#DIV/0!</v>
      </c>
      <c r="N11" s="9"/>
      <c r="O11" s="3"/>
      <c r="P11" s="79" t="e">
        <f>O11/N11</f>
        <v>#DIV/0!</v>
      </c>
      <c r="Q11" s="91"/>
      <c r="R11" s="12"/>
      <c r="S11" s="72" t="e">
        <f>R11/Q11</f>
        <v>#DIV/0!</v>
      </c>
      <c r="T11" s="78"/>
      <c r="U11" s="12"/>
      <c r="V11" s="107" t="e">
        <f>U11/T11</f>
        <v>#DIV/0!</v>
      </c>
      <c r="W11" s="90"/>
      <c r="X11" s="12"/>
      <c r="Y11" s="72" t="e">
        <f>X11/W11</f>
        <v>#DIV/0!</v>
      </c>
      <c r="Z11" s="78"/>
      <c r="AA11" s="12"/>
      <c r="AB11" s="79" t="e">
        <f t="shared" si="4"/>
        <v>#DIV/0!</v>
      </c>
    </row>
    <row r="12" spans="1:28" ht="31.5" customHeight="1">
      <c r="A12" s="20" t="s">
        <v>43</v>
      </c>
      <c r="B12" s="9">
        <f>E12+H12+K12+N12+Q12+T12+W12+Z12</f>
        <v>2306.8</v>
      </c>
      <c r="C12" s="3">
        <f>F12+I12+L12+O12+R12+U12+X12+AA12</f>
        <v>2591.6</v>
      </c>
      <c r="D12" s="79">
        <f t="shared" si="0"/>
        <v>1.1234610716143574</v>
      </c>
      <c r="E12" s="10">
        <v>2306.8</v>
      </c>
      <c r="F12" s="3">
        <v>2591.6</v>
      </c>
      <c r="G12" s="72">
        <f t="shared" si="1"/>
        <v>1.1234610716143574</v>
      </c>
      <c r="H12" s="1"/>
      <c r="I12" s="3"/>
      <c r="J12" s="79"/>
      <c r="K12" s="10"/>
      <c r="L12" s="3"/>
      <c r="M12" s="72"/>
      <c r="N12" s="9"/>
      <c r="O12" s="3"/>
      <c r="P12" s="79"/>
      <c r="Q12" s="91"/>
      <c r="R12" s="12"/>
      <c r="S12" s="72"/>
      <c r="T12" s="78"/>
      <c r="U12" s="12"/>
      <c r="V12" s="79"/>
      <c r="W12" s="90"/>
      <c r="X12" s="12"/>
      <c r="Y12" s="72"/>
      <c r="Z12" s="78"/>
      <c r="AA12" s="12"/>
      <c r="AB12" s="79"/>
    </row>
    <row r="13" spans="1:28" ht="33" customHeight="1">
      <c r="A13" s="20" t="s">
        <v>7</v>
      </c>
      <c r="B13" s="9">
        <f aca="true" t="shared" si="6" ref="B13:B19">E13+H13+K13+N13+Q13+T13+W13+Z13</f>
        <v>1374</v>
      </c>
      <c r="C13" s="3">
        <f t="shared" si="5"/>
        <v>1431.9</v>
      </c>
      <c r="D13" s="79">
        <f t="shared" si="0"/>
        <v>1.0421397379912665</v>
      </c>
      <c r="E13" s="10">
        <v>1374</v>
      </c>
      <c r="F13" s="3">
        <v>1431.9</v>
      </c>
      <c r="G13" s="72">
        <f t="shared" si="1"/>
        <v>1.0421397379912665</v>
      </c>
      <c r="H13" s="1"/>
      <c r="I13" s="3"/>
      <c r="J13" s="79"/>
      <c r="K13" s="99"/>
      <c r="L13" s="3"/>
      <c r="M13" s="72"/>
      <c r="N13" s="1"/>
      <c r="O13" s="3"/>
      <c r="P13" s="79"/>
      <c r="Q13" s="91"/>
      <c r="R13" s="3"/>
      <c r="S13" s="72"/>
      <c r="T13" s="78"/>
      <c r="U13" s="3"/>
      <c r="V13" s="79"/>
      <c r="W13" s="90"/>
      <c r="X13" s="3"/>
      <c r="Y13" s="72"/>
      <c r="Z13" s="78"/>
      <c r="AA13" s="3"/>
      <c r="AB13" s="79"/>
    </row>
    <row r="14" spans="1:28" ht="49.5" customHeight="1">
      <c r="A14" s="20" t="s">
        <v>38</v>
      </c>
      <c r="B14" s="9">
        <f t="shared" si="6"/>
        <v>249.5</v>
      </c>
      <c r="C14" s="3">
        <f t="shared" si="5"/>
        <v>263.3</v>
      </c>
      <c r="D14" s="79">
        <f t="shared" si="0"/>
        <v>1.055310621242485</v>
      </c>
      <c r="E14" s="10">
        <v>249.5</v>
      </c>
      <c r="F14" s="3">
        <v>263.3</v>
      </c>
      <c r="G14" s="72">
        <f t="shared" si="1"/>
        <v>1.055310621242485</v>
      </c>
      <c r="H14" s="1"/>
      <c r="I14" s="4"/>
      <c r="J14" s="79" t="e">
        <f t="shared" si="2"/>
        <v>#DIV/0!</v>
      </c>
      <c r="K14" s="99"/>
      <c r="L14" s="3"/>
      <c r="M14" s="72"/>
      <c r="N14" s="9"/>
      <c r="O14" s="4"/>
      <c r="P14" s="79" t="e">
        <f>O14/N14</f>
        <v>#DIV/0!</v>
      </c>
      <c r="Q14" s="90"/>
      <c r="R14" s="11"/>
      <c r="S14" s="72" t="e">
        <f aca="true" t="shared" si="7" ref="S14:S24">R14/Q14</f>
        <v>#DIV/0!</v>
      </c>
      <c r="T14" s="78"/>
      <c r="U14" s="12"/>
      <c r="V14" s="79" t="e">
        <f aca="true" t="shared" si="8" ref="V14:V24">U14/T14</f>
        <v>#DIV/0!</v>
      </c>
      <c r="W14" s="90"/>
      <c r="X14" s="11"/>
      <c r="Y14" s="72" t="e">
        <f aca="true" t="shared" si="9" ref="Y14:Y21">X14/W14</f>
        <v>#DIV/0!</v>
      </c>
      <c r="Z14" s="78"/>
      <c r="AA14" s="12"/>
      <c r="AB14" s="79" t="e">
        <f t="shared" si="4"/>
        <v>#DIV/0!</v>
      </c>
    </row>
    <row r="15" spans="1:28" ht="27.75" customHeight="1">
      <c r="A15" s="20" t="s">
        <v>44</v>
      </c>
      <c r="B15" s="9">
        <f>E15+H15+K15+N15+Q15+T15+W15+Z15</f>
        <v>1217.3999999999999</v>
      </c>
      <c r="C15" s="3">
        <f>F15+I15+L15+O15+R15+U15+X15+AA15</f>
        <v>1242.2</v>
      </c>
      <c r="D15" s="79">
        <f>C15/B15</f>
        <v>1.020371283062264</v>
      </c>
      <c r="E15" s="10">
        <v>805.8</v>
      </c>
      <c r="F15" s="3">
        <v>839.5</v>
      </c>
      <c r="G15" s="72">
        <f t="shared" si="1"/>
        <v>1.0418217920079424</v>
      </c>
      <c r="H15" s="1">
        <v>115.6</v>
      </c>
      <c r="I15" s="4">
        <v>75</v>
      </c>
      <c r="J15" s="79">
        <f t="shared" si="2"/>
        <v>0.6487889273356402</v>
      </c>
      <c r="K15" s="99"/>
      <c r="L15" s="3"/>
      <c r="M15" s="72"/>
      <c r="N15" s="9"/>
      <c r="O15" s="4"/>
      <c r="P15" s="94"/>
      <c r="Q15" s="90">
        <v>19.4</v>
      </c>
      <c r="R15" s="11">
        <v>21.7</v>
      </c>
      <c r="S15" s="72">
        <f>R15/Q15</f>
        <v>1.1185567010309279</v>
      </c>
      <c r="T15" s="78">
        <v>24.4</v>
      </c>
      <c r="U15" s="12">
        <v>54.2</v>
      </c>
      <c r="V15" s="79">
        <f>U15/T15</f>
        <v>2.2213114754098364</v>
      </c>
      <c r="W15" s="90">
        <v>122.2</v>
      </c>
      <c r="X15" s="11">
        <v>101.8</v>
      </c>
      <c r="Y15" s="72">
        <f>X15/W15</f>
        <v>0.8330605564648117</v>
      </c>
      <c r="Z15" s="78">
        <v>130</v>
      </c>
      <c r="AA15" s="11">
        <v>150</v>
      </c>
      <c r="AB15" s="79">
        <f t="shared" si="4"/>
        <v>1.1538461538461537</v>
      </c>
    </row>
    <row r="16" spans="1:28" ht="17.25" customHeight="1">
      <c r="A16" s="19" t="s">
        <v>9</v>
      </c>
      <c r="B16" s="9">
        <f t="shared" si="6"/>
        <v>4.5</v>
      </c>
      <c r="C16" s="3">
        <f t="shared" si="5"/>
        <v>-104.70000000000002</v>
      </c>
      <c r="D16" s="79">
        <f t="shared" si="0"/>
        <v>-23.26666666666667</v>
      </c>
      <c r="E16" s="10"/>
      <c r="F16" s="3"/>
      <c r="G16" s="72"/>
      <c r="H16" s="9">
        <v>3</v>
      </c>
      <c r="I16" s="3">
        <v>-128.3</v>
      </c>
      <c r="J16" s="79">
        <f aca="true" t="shared" si="10" ref="J16:J21">I16/H16</f>
        <v>-42.76666666666667</v>
      </c>
      <c r="K16" s="10"/>
      <c r="L16" s="3">
        <v>8.8</v>
      </c>
      <c r="M16" s="72" t="e">
        <f t="shared" si="3"/>
        <v>#DIV/0!</v>
      </c>
      <c r="N16" s="1">
        <v>0.3</v>
      </c>
      <c r="O16" s="3">
        <v>6</v>
      </c>
      <c r="P16" s="79">
        <f aca="true" t="shared" si="11" ref="P16:P21">O16/N16</f>
        <v>20</v>
      </c>
      <c r="Q16" s="90"/>
      <c r="R16" s="12">
        <v>2.8</v>
      </c>
      <c r="S16" s="72" t="e">
        <f t="shared" si="7"/>
        <v>#DIV/0!</v>
      </c>
      <c r="T16" s="78">
        <v>0.7</v>
      </c>
      <c r="U16" s="12">
        <v>4.9</v>
      </c>
      <c r="V16" s="79">
        <f t="shared" si="8"/>
        <v>7.000000000000001</v>
      </c>
      <c r="W16" s="90"/>
      <c r="X16" s="11">
        <v>1</v>
      </c>
      <c r="Y16" s="72" t="e">
        <f t="shared" si="9"/>
        <v>#DIV/0!</v>
      </c>
      <c r="Z16" s="78">
        <v>0.5</v>
      </c>
      <c r="AA16" s="12">
        <v>0.1</v>
      </c>
      <c r="AB16" s="79">
        <f t="shared" si="4"/>
        <v>0.2</v>
      </c>
    </row>
    <row r="17" spans="1:28" ht="17.25" customHeight="1">
      <c r="A17" s="19" t="s">
        <v>19</v>
      </c>
      <c r="B17" s="9">
        <f t="shared" si="6"/>
        <v>2855.7</v>
      </c>
      <c r="C17" s="3">
        <f t="shared" si="5"/>
        <v>2933.2</v>
      </c>
      <c r="D17" s="79">
        <f t="shared" si="0"/>
        <v>1.0271387050460483</v>
      </c>
      <c r="E17" s="10"/>
      <c r="F17" s="3"/>
      <c r="G17" s="72"/>
      <c r="H17" s="9">
        <v>976</v>
      </c>
      <c r="I17" s="3">
        <v>963.5</v>
      </c>
      <c r="J17" s="79">
        <f t="shared" si="10"/>
        <v>0.9871926229508197</v>
      </c>
      <c r="K17" s="99">
        <v>141.5</v>
      </c>
      <c r="L17" s="3">
        <v>146.4</v>
      </c>
      <c r="M17" s="72">
        <f t="shared" si="3"/>
        <v>1.0346289752650177</v>
      </c>
      <c r="N17" s="9">
        <v>239.4</v>
      </c>
      <c r="O17" s="4">
        <v>255.9</v>
      </c>
      <c r="P17" s="79">
        <f t="shared" si="11"/>
        <v>1.068922305764411</v>
      </c>
      <c r="Q17" s="90">
        <v>394</v>
      </c>
      <c r="R17" s="12">
        <v>399.6</v>
      </c>
      <c r="S17" s="72">
        <f t="shared" si="7"/>
        <v>1.0142131979695432</v>
      </c>
      <c r="T17" s="78">
        <v>626.8</v>
      </c>
      <c r="U17" s="12">
        <v>642.5</v>
      </c>
      <c r="V17" s="79">
        <f t="shared" si="8"/>
        <v>1.0250478621569878</v>
      </c>
      <c r="W17" s="90">
        <v>472</v>
      </c>
      <c r="X17" s="3">
        <v>506.2</v>
      </c>
      <c r="Y17" s="72">
        <f t="shared" si="9"/>
        <v>1.0724576271186441</v>
      </c>
      <c r="Z17" s="78">
        <v>6</v>
      </c>
      <c r="AA17" s="12">
        <v>19.1</v>
      </c>
      <c r="AB17" s="79">
        <f t="shared" si="4"/>
        <v>3.1833333333333336</v>
      </c>
    </row>
    <row r="18" spans="1:28" ht="17.25" customHeight="1">
      <c r="A18" s="20" t="s">
        <v>8</v>
      </c>
      <c r="B18" s="9">
        <f t="shared" si="6"/>
        <v>483.7</v>
      </c>
      <c r="C18" s="3">
        <f t="shared" si="5"/>
        <v>508.90000000000003</v>
      </c>
      <c r="D18" s="79">
        <f t="shared" si="0"/>
        <v>1.0520984081041969</v>
      </c>
      <c r="E18" s="10">
        <v>483.7</v>
      </c>
      <c r="F18" s="3">
        <v>505.6</v>
      </c>
      <c r="G18" s="72">
        <f t="shared" si="1"/>
        <v>1.0452759975191235</v>
      </c>
      <c r="H18" s="9"/>
      <c r="I18" s="4"/>
      <c r="J18" s="79"/>
      <c r="K18" s="10"/>
      <c r="L18" s="3"/>
      <c r="M18" s="72" t="e">
        <f t="shared" si="3"/>
        <v>#DIV/0!</v>
      </c>
      <c r="N18" s="9"/>
      <c r="O18" s="3"/>
      <c r="P18" s="79" t="e">
        <f t="shared" si="11"/>
        <v>#DIV/0!</v>
      </c>
      <c r="Q18" s="90"/>
      <c r="R18" s="12">
        <v>3.3</v>
      </c>
      <c r="S18" s="87" t="e">
        <f t="shared" si="7"/>
        <v>#DIV/0!</v>
      </c>
      <c r="T18" s="78"/>
      <c r="U18" s="11"/>
      <c r="V18" s="79" t="e">
        <f t="shared" si="8"/>
        <v>#DIV/0!</v>
      </c>
      <c r="W18" s="90"/>
      <c r="X18" s="11"/>
      <c r="Y18" s="72" t="e">
        <f t="shared" si="9"/>
        <v>#DIV/0!</v>
      </c>
      <c r="Z18" s="78"/>
      <c r="AA18" s="12"/>
      <c r="AB18" s="79" t="e">
        <f t="shared" si="4"/>
        <v>#DIV/0!</v>
      </c>
    </row>
    <row r="19" spans="1:28" ht="17.25" customHeight="1">
      <c r="A19" s="21" t="s">
        <v>13</v>
      </c>
      <c r="B19" s="9">
        <f t="shared" si="6"/>
        <v>0</v>
      </c>
      <c r="C19" s="3">
        <f t="shared" si="5"/>
        <v>0</v>
      </c>
      <c r="D19" s="79" t="e">
        <f t="shared" si="0"/>
        <v>#DIV/0!</v>
      </c>
      <c r="E19" s="10"/>
      <c r="F19" s="4"/>
      <c r="G19" s="72" t="e">
        <f t="shared" si="1"/>
        <v>#DIV/0!</v>
      </c>
      <c r="H19" s="9"/>
      <c r="I19" s="4"/>
      <c r="J19" s="79"/>
      <c r="K19" s="10"/>
      <c r="L19" s="3"/>
      <c r="M19" s="72"/>
      <c r="N19" s="1"/>
      <c r="O19" s="4"/>
      <c r="P19" s="79" t="e">
        <f t="shared" si="11"/>
        <v>#DIV/0!</v>
      </c>
      <c r="Q19" s="91"/>
      <c r="R19" s="11"/>
      <c r="S19" s="87" t="e">
        <f t="shared" si="7"/>
        <v>#DIV/0!</v>
      </c>
      <c r="T19" s="80"/>
      <c r="U19" s="11"/>
      <c r="V19" s="79" t="e">
        <f t="shared" si="8"/>
        <v>#DIV/0!</v>
      </c>
      <c r="W19" s="91"/>
      <c r="X19" s="11"/>
      <c r="Y19" s="72"/>
      <c r="Z19" s="80"/>
      <c r="AA19" s="11"/>
      <c r="AB19" s="79"/>
    </row>
    <row r="20" spans="1:28" ht="17.25" customHeight="1">
      <c r="A20" s="22" t="s">
        <v>18</v>
      </c>
      <c r="B20" s="81">
        <f>E20+H20+K20+N20+Q20+T20+W20+Z20</f>
        <v>5117.799999999999</v>
      </c>
      <c r="C20" s="25">
        <f aca="true" t="shared" si="12" ref="B20:C24">F20+I20+L20+O20+R20+U20+X20+AA20</f>
        <v>8747.599999999999</v>
      </c>
      <c r="D20" s="82">
        <f t="shared" si="0"/>
        <v>1.7092500683887608</v>
      </c>
      <c r="E20" s="24">
        <f>E21+E22+E23+E24+E25+E26+E27+E28</f>
        <v>3187.6</v>
      </c>
      <c r="F20" s="25">
        <f>F21+F22+F23+F24+F25+F26+F27+F28</f>
        <v>6649.2</v>
      </c>
      <c r="G20" s="73">
        <f t="shared" si="1"/>
        <v>2.085958087589409</v>
      </c>
      <c r="H20" s="81">
        <f>H21+H22+H23+H24+H25+H26+H27+H28</f>
        <v>865</v>
      </c>
      <c r="I20" s="25">
        <f>I21+I22+I23+I24+I25+I26+I27+I28</f>
        <v>872</v>
      </c>
      <c r="J20" s="82">
        <f t="shared" si="10"/>
        <v>1.0080924855491329</v>
      </c>
      <c r="K20" s="24">
        <f>K21+K22+K23+K24+K25+K26+K27+K28</f>
        <v>128.3</v>
      </c>
      <c r="L20" s="25">
        <f>L21+L22+L23+L24+L25+L26+L27+L28</f>
        <v>118.4</v>
      </c>
      <c r="M20" s="73">
        <f>L20/K20</f>
        <v>0.9228371005455962</v>
      </c>
      <c r="N20" s="81">
        <f>N21+N22+N23+N24+N25+N26+N27+N28</f>
        <v>152</v>
      </c>
      <c r="O20" s="25">
        <f>O21+O22+O23+O24+O25+O26+O27+O28</f>
        <v>148.7</v>
      </c>
      <c r="P20" s="82">
        <f t="shared" si="11"/>
        <v>0.9782894736842105</v>
      </c>
      <c r="Q20" s="24">
        <f>Q21+Q22+Q23+Q24+Q25+Q26+Q27+Q28</f>
        <v>160.5</v>
      </c>
      <c r="R20" s="25">
        <f>R21+R22+R23+R24+R25+R26+R27+R28</f>
        <v>206.4</v>
      </c>
      <c r="S20" s="73">
        <f t="shared" si="7"/>
        <v>1.285981308411215</v>
      </c>
      <c r="T20" s="81">
        <f>T21+T22+T23+T24+T25+T26+T27+T28</f>
        <v>231</v>
      </c>
      <c r="U20" s="25">
        <f>U21+U22+U23+U24+U25+U26+U27+U28</f>
        <v>236.79999999999998</v>
      </c>
      <c r="V20" s="82">
        <f t="shared" si="8"/>
        <v>1.025108225108225</v>
      </c>
      <c r="W20" s="24">
        <f>W21+W22+W23+W24+W25+W26+W27+W28</f>
        <v>347.4</v>
      </c>
      <c r="X20" s="25">
        <f>X21+X22+X23+X24+X25+X26+X27+X28</f>
        <v>481.2</v>
      </c>
      <c r="Y20" s="73">
        <f t="shared" si="9"/>
        <v>1.3851468048359241</v>
      </c>
      <c r="Z20" s="81">
        <f>Z21+Z22+Z23+Z24+Z25+Z26+Z27+Z28</f>
        <v>46</v>
      </c>
      <c r="AA20" s="25">
        <f>AA21+AA22+AA23+AA24+AA25+AA26+AA27+AA28</f>
        <v>34.9</v>
      </c>
      <c r="AB20" s="82">
        <f t="shared" si="4"/>
        <v>0.758695652173913</v>
      </c>
    </row>
    <row r="21" spans="1:28" ht="48.75" customHeight="1">
      <c r="A21" s="20" t="s">
        <v>20</v>
      </c>
      <c r="B21" s="9">
        <f t="shared" si="12"/>
        <v>2102.7000000000003</v>
      </c>
      <c r="C21" s="3">
        <f t="shared" si="12"/>
        <v>2214.1</v>
      </c>
      <c r="D21" s="79">
        <f t="shared" si="0"/>
        <v>1.0529795025443476</v>
      </c>
      <c r="E21" s="10">
        <v>964</v>
      </c>
      <c r="F21" s="3">
        <v>999.6</v>
      </c>
      <c r="G21" s="72">
        <f t="shared" si="1"/>
        <v>1.036929460580913</v>
      </c>
      <c r="H21" s="1">
        <v>755</v>
      </c>
      <c r="I21" s="3">
        <v>844.3</v>
      </c>
      <c r="J21" s="79">
        <f t="shared" si="10"/>
        <v>1.118278145695364</v>
      </c>
      <c r="K21" s="10">
        <v>105.3</v>
      </c>
      <c r="L21" s="3">
        <v>103.5</v>
      </c>
      <c r="M21" s="72">
        <f>L21/K21</f>
        <v>0.982905982905983</v>
      </c>
      <c r="N21" s="95">
        <v>58</v>
      </c>
      <c r="O21" s="4">
        <v>41.2</v>
      </c>
      <c r="P21" s="79">
        <f t="shared" si="11"/>
        <v>0.710344827586207</v>
      </c>
      <c r="Q21" s="90"/>
      <c r="R21" s="12">
        <v>6.1</v>
      </c>
      <c r="S21" s="72" t="e">
        <f t="shared" si="7"/>
        <v>#DIV/0!</v>
      </c>
      <c r="T21" s="78">
        <v>206</v>
      </c>
      <c r="U21" s="12">
        <v>207.2</v>
      </c>
      <c r="V21" s="79">
        <f t="shared" si="8"/>
        <v>1.0058252427184466</v>
      </c>
      <c r="W21" s="90">
        <v>14.4</v>
      </c>
      <c r="X21" s="12">
        <v>12.2</v>
      </c>
      <c r="Y21" s="72">
        <f t="shared" si="9"/>
        <v>0.8472222222222221</v>
      </c>
      <c r="Z21" s="78"/>
      <c r="AA21" s="12"/>
      <c r="AB21" s="79" t="e">
        <f t="shared" si="4"/>
        <v>#DIV/0!</v>
      </c>
    </row>
    <row r="22" spans="1:28" ht="34.5" customHeight="1">
      <c r="A22" s="20" t="s">
        <v>12</v>
      </c>
      <c r="B22" s="9">
        <f t="shared" si="12"/>
        <v>106.1</v>
      </c>
      <c r="C22" s="3">
        <f t="shared" si="12"/>
        <v>106.5</v>
      </c>
      <c r="D22" s="79">
        <f t="shared" si="0"/>
        <v>1.0037700282752122</v>
      </c>
      <c r="E22" s="10">
        <v>106.1</v>
      </c>
      <c r="F22" s="3">
        <v>106.5</v>
      </c>
      <c r="G22" s="72">
        <f t="shared" si="1"/>
        <v>1.0037700282752122</v>
      </c>
      <c r="H22" s="1"/>
      <c r="I22" s="4"/>
      <c r="J22" s="79"/>
      <c r="K22" s="99"/>
      <c r="L22" s="3"/>
      <c r="M22" s="72"/>
      <c r="N22" s="1"/>
      <c r="O22" s="4"/>
      <c r="P22" s="94"/>
      <c r="Q22" s="90"/>
      <c r="R22" s="12"/>
      <c r="S22" s="88"/>
      <c r="T22" s="78"/>
      <c r="U22" s="12"/>
      <c r="V22" s="79"/>
      <c r="W22" s="90"/>
      <c r="X22" s="12"/>
      <c r="Y22" s="72"/>
      <c r="Z22" s="78"/>
      <c r="AA22" s="12"/>
      <c r="AB22" s="79"/>
    </row>
    <row r="23" spans="1:28" ht="30.75" customHeight="1">
      <c r="A23" s="20" t="s">
        <v>21</v>
      </c>
      <c r="B23" s="9">
        <f t="shared" si="12"/>
        <v>485.5</v>
      </c>
      <c r="C23" s="3">
        <f t="shared" si="12"/>
        <v>536.4</v>
      </c>
      <c r="D23" s="79">
        <f t="shared" si="0"/>
        <v>1.1048403707518022</v>
      </c>
      <c r="E23" s="10">
        <v>104</v>
      </c>
      <c r="F23" s="3">
        <v>123.2</v>
      </c>
      <c r="G23" s="72">
        <f t="shared" si="1"/>
        <v>1.1846153846153846</v>
      </c>
      <c r="H23" s="9"/>
      <c r="I23" s="4"/>
      <c r="J23" s="79" t="e">
        <f>I23/H23</f>
        <v>#DIV/0!</v>
      </c>
      <c r="K23" s="10">
        <v>23</v>
      </c>
      <c r="L23" s="3">
        <v>14.9</v>
      </c>
      <c r="M23" s="72">
        <f>L23/K23</f>
        <v>0.6478260869565218</v>
      </c>
      <c r="N23" s="9">
        <v>94</v>
      </c>
      <c r="O23" s="3">
        <v>107.5</v>
      </c>
      <c r="P23" s="79">
        <f>O23/N23</f>
        <v>1.1436170212765957</v>
      </c>
      <c r="Q23" s="90">
        <v>160.5</v>
      </c>
      <c r="R23" s="12">
        <v>200.3</v>
      </c>
      <c r="S23" s="72">
        <f t="shared" si="7"/>
        <v>1.24797507788162</v>
      </c>
      <c r="T23" s="78">
        <v>25</v>
      </c>
      <c r="U23" s="12">
        <v>29.6</v>
      </c>
      <c r="V23" s="79">
        <f t="shared" si="8"/>
        <v>1.1840000000000002</v>
      </c>
      <c r="W23" s="90">
        <v>33</v>
      </c>
      <c r="X23" s="12">
        <v>26</v>
      </c>
      <c r="Y23" s="72">
        <f>X23/W23</f>
        <v>0.7878787878787878</v>
      </c>
      <c r="Z23" s="78">
        <v>46</v>
      </c>
      <c r="AA23" s="12">
        <v>34.9</v>
      </c>
      <c r="AB23" s="79">
        <f t="shared" si="4"/>
        <v>0.758695652173913</v>
      </c>
    </row>
    <row r="24" spans="1:28" ht="30.75" customHeight="1">
      <c r="A24" s="20" t="s">
        <v>22</v>
      </c>
      <c r="B24" s="9">
        <f t="shared" si="12"/>
        <v>2256</v>
      </c>
      <c r="C24" s="3">
        <f t="shared" si="12"/>
        <v>5710.9</v>
      </c>
      <c r="D24" s="79">
        <f t="shared" si="0"/>
        <v>2.531427304964539</v>
      </c>
      <c r="E24" s="10">
        <v>1846</v>
      </c>
      <c r="F24" s="3">
        <v>5240.2</v>
      </c>
      <c r="G24" s="72">
        <f t="shared" si="1"/>
        <v>2.838678223185265</v>
      </c>
      <c r="H24" s="9">
        <v>110</v>
      </c>
      <c r="I24" s="3">
        <v>27.7</v>
      </c>
      <c r="J24" s="79">
        <f>I24/H24</f>
        <v>0.25181818181818183</v>
      </c>
      <c r="K24" s="99"/>
      <c r="L24" s="3"/>
      <c r="M24" s="72" t="e">
        <f>L24/K24</f>
        <v>#DIV/0!</v>
      </c>
      <c r="N24" s="1"/>
      <c r="O24" s="4"/>
      <c r="P24" s="79" t="e">
        <f>O24/N24</f>
        <v>#DIV/0!</v>
      </c>
      <c r="Q24" s="90"/>
      <c r="R24" s="11"/>
      <c r="S24" s="72" t="e">
        <f t="shared" si="7"/>
        <v>#DIV/0!</v>
      </c>
      <c r="T24" s="78"/>
      <c r="U24" s="11"/>
      <c r="V24" s="79" t="e">
        <f t="shared" si="8"/>
        <v>#DIV/0!</v>
      </c>
      <c r="W24" s="90">
        <v>300</v>
      </c>
      <c r="X24" s="11">
        <v>443</v>
      </c>
      <c r="Y24" s="72">
        <f>X24/W24</f>
        <v>1.4766666666666666</v>
      </c>
      <c r="Z24" s="78"/>
      <c r="AA24" s="12"/>
      <c r="AB24" s="79" t="e">
        <f t="shared" si="4"/>
        <v>#DIV/0!</v>
      </c>
    </row>
    <row r="25" spans="1:28" ht="20.25" customHeight="1">
      <c r="A25" s="20" t="s">
        <v>23</v>
      </c>
      <c r="B25" s="9"/>
      <c r="C25" s="4"/>
      <c r="D25" s="79"/>
      <c r="E25" s="10"/>
      <c r="F25" s="3"/>
      <c r="G25" s="72"/>
      <c r="H25" s="1"/>
      <c r="I25" s="4"/>
      <c r="J25" s="79"/>
      <c r="K25" s="99"/>
      <c r="L25" s="3"/>
      <c r="M25" s="72"/>
      <c r="N25" s="1"/>
      <c r="O25" s="4"/>
      <c r="P25" s="94"/>
      <c r="Q25" s="90"/>
      <c r="R25" s="13"/>
      <c r="S25" s="88"/>
      <c r="T25" s="78"/>
      <c r="U25" s="13"/>
      <c r="V25" s="79"/>
      <c r="W25" s="90"/>
      <c r="X25" s="11"/>
      <c r="Y25" s="72"/>
      <c r="Z25" s="80"/>
      <c r="AA25" s="11"/>
      <c r="AB25" s="79"/>
    </row>
    <row r="26" spans="1:28" ht="20.25" customHeight="1">
      <c r="A26" s="20" t="s">
        <v>24</v>
      </c>
      <c r="B26" s="9">
        <f>E26+H26+K26+N26+Q26+T26+W26+Z26</f>
        <v>167.5</v>
      </c>
      <c r="C26" s="3">
        <f>F26+I26+L26+O26+R26+U26+X26+AA26</f>
        <v>179.7</v>
      </c>
      <c r="D26" s="79">
        <f t="shared" si="0"/>
        <v>1.0728358208955224</v>
      </c>
      <c r="E26" s="10">
        <v>167.5</v>
      </c>
      <c r="F26" s="3">
        <v>179.7</v>
      </c>
      <c r="G26" s="72">
        <f t="shared" si="1"/>
        <v>1.0728358208955224</v>
      </c>
      <c r="H26" s="9"/>
      <c r="I26" s="3"/>
      <c r="J26" s="79" t="e">
        <f>I26/H26</f>
        <v>#DIV/0!</v>
      </c>
      <c r="K26" s="10"/>
      <c r="L26" s="3"/>
      <c r="M26" s="72" t="e">
        <f>L26/K26</f>
        <v>#DIV/0!</v>
      </c>
      <c r="N26" s="1"/>
      <c r="O26" s="4"/>
      <c r="P26" s="94"/>
      <c r="Q26" s="91"/>
      <c r="R26" s="11"/>
      <c r="S26" s="88"/>
      <c r="T26" s="80"/>
      <c r="U26" s="13"/>
      <c r="V26" s="79"/>
      <c r="W26" s="91"/>
      <c r="X26" s="11"/>
      <c r="Y26" s="72"/>
      <c r="Z26" s="80"/>
      <c r="AA26" s="11"/>
      <c r="AB26" s="79"/>
    </row>
    <row r="27" spans="1:28" ht="18" customHeight="1">
      <c r="A27" s="20" t="s">
        <v>25</v>
      </c>
      <c r="B27" s="9">
        <f>E27+H27+K27+N27+Q27+T27+W27+Z27</f>
        <v>0</v>
      </c>
      <c r="C27" s="3">
        <f>F27+I27+L27+O27+R27+U27+X27+AA27</f>
        <v>0</v>
      </c>
      <c r="D27" s="79" t="e">
        <f t="shared" si="0"/>
        <v>#DIV/0!</v>
      </c>
      <c r="E27" s="10"/>
      <c r="F27" s="3"/>
      <c r="G27" s="72" t="e">
        <f t="shared" si="1"/>
        <v>#DIV/0!</v>
      </c>
      <c r="H27" s="1"/>
      <c r="I27" s="3"/>
      <c r="J27" s="79" t="e">
        <f>I27/H27</f>
        <v>#DIV/0!</v>
      </c>
      <c r="K27" s="99"/>
      <c r="L27" s="3"/>
      <c r="M27" s="72" t="e">
        <f>L27/K27</f>
        <v>#DIV/0!</v>
      </c>
      <c r="N27" s="1"/>
      <c r="O27" s="4"/>
      <c r="P27" s="94"/>
      <c r="Q27" s="91"/>
      <c r="R27" s="11"/>
      <c r="S27" s="72" t="e">
        <f>R27/Q27</f>
        <v>#DIV/0!</v>
      </c>
      <c r="T27" s="80"/>
      <c r="U27" s="13"/>
      <c r="V27" s="79"/>
      <c r="W27" s="91"/>
      <c r="X27" s="11"/>
      <c r="Y27" s="72" t="e">
        <f>X27/W27</f>
        <v>#DIV/0!</v>
      </c>
      <c r="Z27" s="83"/>
      <c r="AA27" s="11"/>
      <c r="AB27" s="79" t="e">
        <f>AA27/Z27</f>
        <v>#DIV/0!</v>
      </c>
    </row>
    <row r="28" spans="1:28" ht="15.75" customHeight="1" thickBot="1">
      <c r="A28" s="23"/>
      <c r="B28" s="96"/>
      <c r="C28" s="101"/>
      <c r="D28" s="86"/>
      <c r="E28" s="100"/>
      <c r="F28" s="15"/>
      <c r="G28" s="74"/>
      <c r="H28" s="96"/>
      <c r="I28" s="101"/>
      <c r="J28" s="86"/>
      <c r="K28" s="100"/>
      <c r="L28" s="16"/>
      <c r="M28" s="74"/>
      <c r="N28" s="96"/>
      <c r="O28" s="97"/>
      <c r="P28" s="98"/>
      <c r="Q28" s="92"/>
      <c r="R28" s="17"/>
      <c r="S28" s="89"/>
      <c r="T28" s="93"/>
      <c r="U28" s="85"/>
      <c r="V28" s="86"/>
      <c r="W28" s="92"/>
      <c r="X28" s="17"/>
      <c r="Y28" s="74"/>
      <c r="Z28" s="84"/>
      <c r="AA28" s="85"/>
      <c r="AB28" s="86"/>
    </row>
    <row r="29" spans="1:28" ht="15.75" customHeight="1" thickBot="1">
      <c r="A29" s="67" t="s">
        <v>41</v>
      </c>
      <c r="B29" s="102">
        <f>B20+B9</f>
        <v>32775.2</v>
      </c>
      <c r="C29" s="102">
        <f>C20+C9</f>
        <v>36586.09999999999</v>
      </c>
      <c r="D29" s="103">
        <f>C29/B29</f>
        <v>1.116273890014401</v>
      </c>
      <c r="E29" s="104">
        <f>SUM(E20+E9)</f>
        <v>20672.6</v>
      </c>
      <c r="F29" s="104">
        <f>SUM(F20+F9)</f>
        <v>24336.699999999997</v>
      </c>
      <c r="G29" s="103">
        <f t="shared" si="1"/>
        <v>1.1772442750307168</v>
      </c>
      <c r="H29" s="104">
        <f>SUM(H20+H9)</f>
        <v>8056.6</v>
      </c>
      <c r="I29" s="104">
        <f>SUM(I20+I9)</f>
        <v>7945.099999999999</v>
      </c>
      <c r="J29" s="103">
        <f>I29/H29</f>
        <v>0.9861604150634261</v>
      </c>
      <c r="K29" s="104">
        <f>SUM(K20+K9)</f>
        <v>471.5</v>
      </c>
      <c r="L29" s="104">
        <f>SUM(L20+L9)</f>
        <v>472.6</v>
      </c>
      <c r="M29" s="103">
        <f>L29/K29</f>
        <v>1.0023329798515377</v>
      </c>
      <c r="N29" s="104">
        <f>SUM(N20+N9)</f>
        <v>459.5</v>
      </c>
      <c r="O29" s="104">
        <f>SUM(O20+O9)</f>
        <v>487.8</v>
      </c>
      <c r="P29" s="103">
        <f>O29/N29</f>
        <v>1.061588683351469</v>
      </c>
      <c r="Q29" s="104">
        <f>SUM(Q20+Q9)</f>
        <v>678.9</v>
      </c>
      <c r="R29" s="104">
        <f>SUM(R20+R9)</f>
        <v>740.6999999999999</v>
      </c>
      <c r="S29" s="103">
        <f>R29/Q29</f>
        <v>1.0910296067167475</v>
      </c>
      <c r="T29" s="104">
        <f>SUM(T20+T9)</f>
        <v>1018.5</v>
      </c>
      <c r="U29" s="104">
        <f>SUM(U20+U9)</f>
        <v>1021.6999999999999</v>
      </c>
      <c r="V29" s="103">
        <f>U29/T29</f>
        <v>1.0031418753068237</v>
      </c>
      <c r="W29" s="104">
        <f>SUM(W20+W9)</f>
        <v>1044.6</v>
      </c>
      <c r="X29" s="104">
        <f>SUM(X20+X9)</f>
        <v>1171.1</v>
      </c>
      <c r="Y29" s="103">
        <f>X29/W29</f>
        <v>1.1210989852575148</v>
      </c>
      <c r="Z29" s="104">
        <f>SUM(Z20+Z9)</f>
        <v>373</v>
      </c>
      <c r="AA29" s="104">
        <f>SUM(AA20+AA9)</f>
        <v>410.40000000000003</v>
      </c>
      <c r="AB29" s="105">
        <f>AA29/Z29</f>
        <v>1.1002680965147453</v>
      </c>
    </row>
    <row r="34" ht="12.75">
      <c r="C34" t="s">
        <v>45</v>
      </c>
    </row>
    <row r="40" ht="12.75">
      <c r="E40" s="5"/>
    </row>
  </sheetData>
  <sheetProtection/>
  <mergeCells count="15">
    <mergeCell ref="N7:P7"/>
    <mergeCell ref="E7:G7"/>
    <mergeCell ref="H7:J7"/>
    <mergeCell ref="W7:Y7"/>
    <mergeCell ref="A6:A8"/>
    <mergeCell ref="AA5:AB5"/>
    <mergeCell ref="A2:AB2"/>
    <mergeCell ref="A3:AB3"/>
    <mergeCell ref="A1:AB1"/>
    <mergeCell ref="Q7:S7"/>
    <mergeCell ref="B6:D7"/>
    <mergeCell ref="E6:AB6"/>
    <mergeCell ref="T7:V7"/>
    <mergeCell ref="Z7:AB7"/>
    <mergeCell ref="K7:M7"/>
  </mergeCells>
  <printOptions/>
  <pageMargins left="0.3937007874015748" right="0" top="0" bottom="0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80" zoomScaleNormal="80" zoomScalePageLayoutView="0" workbookViewId="0" topLeftCell="A5">
      <selection activeCell="C21" sqref="C21:C26"/>
    </sheetView>
  </sheetViews>
  <sheetFormatPr defaultColWidth="9.140625" defaultRowHeight="12.75"/>
  <cols>
    <col min="1" max="1" width="52.140625" style="0" customWidth="1"/>
    <col min="2" max="3" width="14.421875" style="0" customWidth="1"/>
    <col min="4" max="4" width="12.140625" style="0" customWidth="1"/>
    <col min="5" max="5" width="12.57421875" style="0" customWidth="1"/>
  </cols>
  <sheetData>
    <row r="1" spans="1:5" ht="17.25" customHeight="1">
      <c r="A1" s="26"/>
      <c r="B1" s="26"/>
      <c r="C1" s="26"/>
      <c r="D1" s="108" t="s">
        <v>16</v>
      </c>
      <c r="E1" s="108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8" t="s">
        <v>4</v>
      </c>
      <c r="B3" s="108"/>
      <c r="C3" s="108"/>
      <c r="D3" s="108"/>
      <c r="E3" s="108"/>
    </row>
    <row r="4" spans="1:6" ht="39.75" customHeight="1">
      <c r="A4" s="108" t="s">
        <v>35</v>
      </c>
      <c r="B4" s="108"/>
      <c r="C4" s="108"/>
      <c r="D4" s="108"/>
      <c r="E4" s="108"/>
      <c r="F4" s="2"/>
    </row>
    <row r="5" spans="1:5" ht="17.25" customHeight="1">
      <c r="A5" s="108" t="s">
        <v>49</v>
      </c>
      <c r="B5" s="108"/>
      <c r="C5" s="108"/>
      <c r="D5" s="108"/>
      <c r="E5" s="108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9" t="s">
        <v>3</v>
      </c>
      <c r="E7" s="109"/>
    </row>
    <row r="8" spans="1:5" ht="85.5" customHeight="1" thickBot="1">
      <c r="A8" s="29" t="s">
        <v>0</v>
      </c>
      <c r="B8" s="30" t="s">
        <v>50</v>
      </c>
      <c r="C8" s="30" t="s">
        <v>51</v>
      </c>
      <c r="D8" s="30" t="s">
        <v>10</v>
      </c>
      <c r="E8" s="31" t="s">
        <v>1</v>
      </c>
    </row>
    <row r="9" spans="1:5" ht="17.25" customHeight="1" thickBot="1">
      <c r="A9" s="45" t="s">
        <v>17</v>
      </c>
      <c r="B9" s="46">
        <f>SUM(B10:B19)</f>
        <v>27657.4</v>
      </c>
      <c r="C9" s="46">
        <f>SUM(C10:C19)</f>
        <v>27838.5</v>
      </c>
      <c r="D9" s="46">
        <f>C9-B9</f>
        <v>181.09999999999854</v>
      </c>
      <c r="E9" s="47">
        <f aca="true" t="shared" si="0" ref="E9:E29">C9/B9*100</f>
        <v>100.65479763101375</v>
      </c>
    </row>
    <row r="10" spans="1:5" ht="17.25" customHeight="1">
      <c r="A10" s="48" t="s">
        <v>6</v>
      </c>
      <c r="B10" s="35">
        <v>13093.8</v>
      </c>
      <c r="C10" s="35">
        <v>13251.6</v>
      </c>
      <c r="D10" s="35">
        <f aca="true" t="shared" si="1" ref="D10:D27">C10-B10</f>
        <v>157.8000000000011</v>
      </c>
      <c r="E10" s="33">
        <f t="shared" si="0"/>
        <v>101.20515052925813</v>
      </c>
    </row>
    <row r="11" spans="1:5" ht="17.25" customHeight="1">
      <c r="A11" s="36" t="s">
        <v>39</v>
      </c>
      <c r="B11" s="32">
        <v>6072</v>
      </c>
      <c r="C11" s="32">
        <v>5720.5</v>
      </c>
      <c r="D11" s="32">
        <f t="shared" si="1"/>
        <v>-351.5</v>
      </c>
      <c r="E11" s="33">
        <f t="shared" si="0"/>
        <v>94.21113306982872</v>
      </c>
    </row>
    <row r="12" spans="1:5" ht="33" customHeight="1">
      <c r="A12" s="49" t="s">
        <v>43</v>
      </c>
      <c r="B12" s="32">
        <v>2306.8</v>
      </c>
      <c r="C12" s="32">
        <v>2591.6</v>
      </c>
      <c r="D12" s="32">
        <f t="shared" si="1"/>
        <v>284.7999999999997</v>
      </c>
      <c r="E12" s="33">
        <f t="shared" si="0"/>
        <v>112.34610716143574</v>
      </c>
    </row>
    <row r="13" spans="1:5" ht="38.25" customHeight="1">
      <c r="A13" s="49" t="s">
        <v>7</v>
      </c>
      <c r="B13" s="32">
        <v>1374</v>
      </c>
      <c r="C13" s="32">
        <v>1431.9</v>
      </c>
      <c r="D13" s="32">
        <f t="shared" si="1"/>
        <v>57.90000000000009</v>
      </c>
      <c r="E13" s="33">
        <f t="shared" si="0"/>
        <v>104.21397379912665</v>
      </c>
    </row>
    <row r="14" spans="1:5" ht="36.75" customHeight="1">
      <c r="A14" s="49" t="s">
        <v>40</v>
      </c>
      <c r="B14" s="32">
        <v>249.5</v>
      </c>
      <c r="C14" s="32">
        <v>263.3</v>
      </c>
      <c r="D14" s="32">
        <f>C14-B14</f>
        <v>13.800000000000011</v>
      </c>
      <c r="E14" s="33">
        <f t="shared" si="0"/>
        <v>105.53106212424849</v>
      </c>
    </row>
    <row r="15" spans="1:5" ht="23.25" customHeight="1">
      <c r="A15" s="49" t="s">
        <v>11</v>
      </c>
      <c r="B15" s="32">
        <v>1217.4</v>
      </c>
      <c r="C15" s="32">
        <v>1242.2</v>
      </c>
      <c r="D15" s="32">
        <f>C15-B15</f>
        <v>24.799999999999955</v>
      </c>
      <c r="E15" s="33">
        <f>C15/B15*100</f>
        <v>102.03712830622638</v>
      </c>
    </row>
    <row r="16" spans="1:5" ht="17.25" customHeight="1">
      <c r="A16" s="36" t="s">
        <v>9</v>
      </c>
      <c r="B16" s="32">
        <v>4.5</v>
      </c>
      <c r="C16" s="32">
        <v>-104.7</v>
      </c>
      <c r="D16" s="32">
        <f t="shared" si="1"/>
        <v>-109.2</v>
      </c>
      <c r="E16" s="33">
        <f t="shared" si="0"/>
        <v>-2326.6666666666665</v>
      </c>
    </row>
    <row r="17" spans="1:5" ht="17.25" customHeight="1">
      <c r="A17" s="36" t="s">
        <v>42</v>
      </c>
      <c r="B17" s="32">
        <v>2855.7</v>
      </c>
      <c r="C17" s="32">
        <v>2933.2</v>
      </c>
      <c r="D17" s="32">
        <f t="shared" si="1"/>
        <v>77.5</v>
      </c>
      <c r="E17" s="33">
        <f t="shared" si="0"/>
        <v>102.71387050460483</v>
      </c>
    </row>
    <row r="18" spans="1:5" ht="17.25" customHeight="1">
      <c r="A18" s="49" t="s">
        <v>8</v>
      </c>
      <c r="B18" s="32">
        <v>483.7</v>
      </c>
      <c r="C18" s="38">
        <v>508.9</v>
      </c>
      <c r="D18" s="32">
        <f t="shared" si="1"/>
        <v>25.19999999999999</v>
      </c>
      <c r="E18" s="33">
        <f t="shared" si="0"/>
        <v>105.20984081041969</v>
      </c>
    </row>
    <row r="19" spans="1:5" ht="17.25" customHeight="1" thickBot="1">
      <c r="A19" s="50" t="s">
        <v>13</v>
      </c>
      <c r="B19" s="57"/>
      <c r="C19" s="39"/>
      <c r="D19" s="39">
        <f t="shared" si="1"/>
        <v>0</v>
      </c>
      <c r="E19" s="43" t="e">
        <f t="shared" si="0"/>
        <v>#DIV/0!</v>
      </c>
    </row>
    <row r="20" spans="1:5" ht="17.25" customHeight="1" thickBot="1">
      <c r="A20" s="51" t="s">
        <v>18</v>
      </c>
      <c r="B20" s="47">
        <f>SUM(B21:B27)</f>
        <v>5117.799999999999</v>
      </c>
      <c r="C20" s="52">
        <f>SUM(C21:C27)</f>
        <v>8747.6</v>
      </c>
      <c r="D20" s="46">
        <f t="shared" si="1"/>
        <v>3629.800000000001</v>
      </c>
      <c r="E20" s="47">
        <f t="shared" si="0"/>
        <v>170.9250068388761</v>
      </c>
    </row>
    <row r="21" spans="1:5" ht="54" customHeight="1">
      <c r="A21" s="53" t="s">
        <v>20</v>
      </c>
      <c r="B21" s="35">
        <v>2102.7</v>
      </c>
      <c r="C21" s="35">
        <v>2214.1</v>
      </c>
      <c r="D21" s="40">
        <f t="shared" si="1"/>
        <v>111.40000000000009</v>
      </c>
      <c r="E21" s="54">
        <f t="shared" si="0"/>
        <v>105.29795025443478</v>
      </c>
    </row>
    <row r="22" spans="1:5" ht="34.5" customHeight="1">
      <c r="A22" s="49" t="s">
        <v>12</v>
      </c>
      <c r="B22" s="32">
        <v>106.1</v>
      </c>
      <c r="C22" s="32">
        <v>106.5</v>
      </c>
      <c r="D22" s="32">
        <f t="shared" si="1"/>
        <v>0.4000000000000057</v>
      </c>
      <c r="E22" s="33">
        <f t="shared" si="0"/>
        <v>100.37700282752122</v>
      </c>
    </row>
    <row r="23" spans="1:5" ht="36.75" customHeight="1">
      <c r="A23" s="49" t="s">
        <v>21</v>
      </c>
      <c r="B23" s="32">
        <v>485.5</v>
      </c>
      <c r="C23" s="32">
        <v>536.4</v>
      </c>
      <c r="D23" s="32">
        <f t="shared" si="1"/>
        <v>50.89999999999998</v>
      </c>
      <c r="E23" s="33">
        <f t="shared" si="0"/>
        <v>110.48403707518023</v>
      </c>
    </row>
    <row r="24" spans="1:5" ht="36" customHeight="1">
      <c r="A24" s="49" t="s">
        <v>22</v>
      </c>
      <c r="B24" s="32">
        <v>2256</v>
      </c>
      <c r="C24" s="38">
        <v>5710.9</v>
      </c>
      <c r="D24" s="32">
        <f t="shared" si="1"/>
        <v>3454.8999999999996</v>
      </c>
      <c r="E24" s="33">
        <f t="shared" si="0"/>
        <v>253.14273049645388</v>
      </c>
    </row>
    <row r="25" spans="1:5" ht="36" customHeight="1">
      <c r="A25" s="49" t="s">
        <v>23</v>
      </c>
      <c r="B25" s="32"/>
      <c r="C25" s="38"/>
      <c r="D25" s="32"/>
      <c r="E25" s="33"/>
    </row>
    <row r="26" spans="1:5" ht="36" customHeight="1">
      <c r="A26" s="49" t="s">
        <v>24</v>
      </c>
      <c r="B26" s="32">
        <v>167.5</v>
      </c>
      <c r="C26" s="32">
        <v>179.7</v>
      </c>
      <c r="D26" s="32">
        <f t="shared" si="1"/>
        <v>12.199999999999989</v>
      </c>
      <c r="E26" s="33">
        <f t="shared" si="0"/>
        <v>107.28358208955224</v>
      </c>
    </row>
    <row r="27" spans="1:5" ht="18" customHeight="1">
      <c r="A27" s="49" t="s">
        <v>25</v>
      </c>
      <c r="B27" s="32"/>
      <c r="C27" s="38"/>
      <c r="D27" s="32">
        <f t="shared" si="1"/>
        <v>0</v>
      </c>
      <c r="E27" s="33" t="e">
        <f t="shared" si="0"/>
        <v>#DIV/0!</v>
      </c>
    </row>
    <row r="28" spans="1:5" ht="15.75" customHeight="1" thickBot="1">
      <c r="A28" s="55"/>
      <c r="B28" s="41"/>
      <c r="C28" s="41"/>
      <c r="D28" s="44"/>
      <c r="E28" s="66"/>
    </row>
    <row r="29" spans="1:5" ht="15.75" customHeight="1" thickBot="1">
      <c r="A29" s="45" t="s">
        <v>41</v>
      </c>
      <c r="B29" s="46">
        <f>SUM(B20+B9)</f>
        <v>32775.2</v>
      </c>
      <c r="C29" s="52">
        <f>SUM(C20+C9)</f>
        <v>36586.1</v>
      </c>
      <c r="D29" s="52">
        <f>C29-B29</f>
        <v>3810.9000000000015</v>
      </c>
      <c r="E29" s="47">
        <f t="shared" si="0"/>
        <v>111.62738900144011</v>
      </c>
    </row>
    <row r="40" ht="12.75">
      <c r="E40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7874015748031497" right="0" top="0" bottom="0" header="0" footer="0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Dohody1</cp:lastModifiedBy>
  <cp:lastPrinted>2020-06-30T10:02:19Z</cp:lastPrinted>
  <dcterms:created xsi:type="dcterms:W3CDTF">1996-10-08T23:32:33Z</dcterms:created>
  <dcterms:modified xsi:type="dcterms:W3CDTF">2020-07-02T07:57:15Z</dcterms:modified>
  <cp:category/>
  <cp:version/>
  <cp:contentType/>
  <cp:contentStatus/>
</cp:coreProperties>
</file>