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<sst xmlns="http://schemas.openxmlformats.org/spreadsheetml/2006/main" count="124" uniqueCount="55">
  <si>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</si>
  <si>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</si>
  <si>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</si>
  <si>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</si>
  <si>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</si>
  <si>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</si>
  <si>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</si>
  <si>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</si>
  <si>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</si>
  <si>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</si>
  <si>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</si>
  <si>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</si>
  <si>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</si>
  <si>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</si>
  <si>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</si>
  <si>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</si>
  <si>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</si>
  <si>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</si>
  <si>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</si>
  <si>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</si>
  <si>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</si>
  <si>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</si>
  <si>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</si>
  <si>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</si>
  <si>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</si>
  <si>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</si>
  <si>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</si>
  <si>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</si>
  <si>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</si>
  <si>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</si>
  <si>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</si>
  <si>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</si>
  <si>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</si>
  <si>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</si>
  <si>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</si>
  <si>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</si>
  <si>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 xml:space="preserve">о  поступлении  налогов и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</si>
  <si>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</si>
  <si>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</si>
  <si>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</si>
  <si>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</si>
  <si>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Всего  доходов</t>
  </si>
  <si>
    <t xml:space="preserve"> - земельный налог </t>
  </si>
  <si>
    <t>налог, взимаемый в связи с применением упрощённой системы налогообложения</t>
  </si>
  <si>
    <t xml:space="preserve"> -  единый сельхозналог</t>
  </si>
  <si>
    <t xml:space="preserve"> </t>
  </si>
  <si>
    <t>за  январь-апрель  2019 - 2020 года</t>
  </si>
  <si>
    <t>факт за январь - апрель  2019 года</t>
  </si>
  <si>
    <t>факт за январь - апрель  2020 года</t>
  </si>
  <si>
    <t>за январь-апрель  2020 года</t>
  </si>
  <si>
    <t xml:space="preserve"> план на январь-апрель  2020 года</t>
  </si>
  <si>
    <t>факт за январь-апрель  2020 года</t>
  </si>
  <si>
    <t>за  январь - апрель  2020 года</t>
  </si>
  <si>
    <t xml:space="preserve"> план на январь - апрель  2020 года</t>
  </si>
  <si>
    <t>факт за январь - апрель   2020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</si>
</sst>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0.0%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190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90" fontId="1" fillId="0" borderId="10" xfId="0" applyNumberFormat="1" applyFont="1" applyBorder="1" applyAlignment="1">
      <alignment horizontal="center"/>
    </xf>
    <xf numFmtId="190" fontId="1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90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90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190" fontId="4" fillId="0" borderId="12" xfId="0" applyNumberFormat="1" applyFont="1" applyBorder="1" applyAlignment="1">
      <alignment horizontal="center"/>
    </xf>
    <xf numFmtId="190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90" fontId="6" fillId="0" borderId="11" xfId="0" applyNumberFormat="1" applyFont="1" applyBorder="1" applyAlignment="1">
      <alignment horizontal="center"/>
    </xf>
    <xf numFmtId="190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90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190" fontId="6" fillId="0" borderId="23" xfId="0" applyNumberFormat="1" applyFont="1" applyBorder="1" applyAlignment="1">
      <alignment horizontal="center"/>
    </xf>
    <xf numFmtId="190" fontId="6" fillId="0" borderId="2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90" fontId="6" fillId="0" borderId="25" xfId="0" applyNumberFormat="1" applyFont="1" applyBorder="1" applyAlignment="1">
      <alignment horizontal="center"/>
    </xf>
    <xf numFmtId="190" fontId="6" fillId="0" borderId="14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190" fontId="6" fillId="0" borderId="13" xfId="0" applyNumberFormat="1" applyFont="1" applyBorder="1" applyAlignment="1">
      <alignment horizontal="center"/>
    </xf>
    <xf numFmtId="190" fontId="6" fillId="0" borderId="1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left" wrapText="1"/>
    </xf>
    <xf numFmtId="190" fontId="6" fillId="0" borderId="2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190" fontId="6" fillId="0" borderId="30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190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49" fontId="6" fillId="0" borderId="31" xfId="0" applyNumberFormat="1" applyFont="1" applyBorder="1" applyAlignment="1">
      <alignment horizontal="left" wrapText="1"/>
    </xf>
    <xf numFmtId="190" fontId="6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0" fontId="6" fillId="0" borderId="35" xfId="0" applyFont="1" applyBorder="1" applyAlignment="1">
      <alignment/>
    </xf>
    <xf numFmtId="0" fontId="7" fillId="0" borderId="18" xfId="0" applyFont="1" applyBorder="1" applyAlignment="1">
      <alignment/>
    </xf>
    <xf numFmtId="190" fontId="6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190" fontId="4" fillId="0" borderId="37" xfId="0" applyNumberFormat="1" applyFont="1" applyBorder="1" applyAlignment="1">
      <alignment horizontal="center"/>
    </xf>
    <xf numFmtId="190" fontId="4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191" fontId="4" fillId="0" borderId="38" xfId="0" applyNumberFormat="1" applyFont="1" applyBorder="1" applyAlignment="1">
      <alignment horizontal="center"/>
    </xf>
    <xf numFmtId="191" fontId="1" fillId="0" borderId="39" xfId="0" applyNumberFormat="1" applyFont="1" applyBorder="1" applyAlignment="1">
      <alignment horizontal="center"/>
    </xf>
    <xf numFmtId="191" fontId="4" fillId="0" borderId="39" xfId="0" applyNumberFormat="1" applyFont="1" applyBorder="1" applyAlignment="1">
      <alignment horizontal="center"/>
    </xf>
    <xf numFmtId="191" fontId="1" fillId="0" borderId="40" xfId="0" applyNumberFormat="1" applyFont="1" applyBorder="1" applyAlignment="1">
      <alignment horizontal="center"/>
    </xf>
    <xf numFmtId="190" fontId="4" fillId="0" borderId="41" xfId="0" applyNumberFormat="1" applyFont="1" applyBorder="1" applyAlignment="1">
      <alignment horizontal="center"/>
    </xf>
    <xf numFmtId="190" fontId="4" fillId="0" borderId="24" xfId="0" applyNumberFormat="1" applyFont="1" applyBorder="1" applyAlignment="1">
      <alignment horizontal="center"/>
    </xf>
    <xf numFmtId="191" fontId="4" fillId="0" borderId="30" xfId="0" applyNumberFormat="1" applyFont="1" applyBorder="1" applyAlignment="1">
      <alignment horizontal="center"/>
    </xf>
    <xf numFmtId="190" fontId="1" fillId="0" borderId="10" xfId="0" applyNumberFormat="1" applyFont="1" applyFill="1" applyBorder="1" applyAlignment="1">
      <alignment horizontal="center"/>
    </xf>
    <xf numFmtId="191" fontId="1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90" fontId="4" fillId="0" borderId="10" xfId="0" applyNumberFormat="1" applyFont="1" applyBorder="1" applyAlignment="1">
      <alignment horizontal="center"/>
    </xf>
    <xf numFmtId="191" fontId="4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91" fontId="1" fillId="0" borderId="44" xfId="0" applyNumberFormat="1" applyFont="1" applyBorder="1" applyAlignment="1">
      <alignment horizontal="center"/>
    </xf>
    <xf numFmtId="191" fontId="1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90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distributed" wrapText="1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3" xfId="0" applyFont="1" applyBorder="1" applyAlignment="1">
      <alignment horizontal="center"/>
    </xf>
    <xf numFmtId="190" fontId="4" fillId="0" borderId="29" xfId="0" applyNumberFormat="1" applyFont="1" applyBorder="1" applyAlignment="1">
      <alignment horizontal="center"/>
    </xf>
    <xf numFmtId="191" fontId="4" fillId="0" borderId="19" xfId="0" applyNumberFormat="1" applyFont="1" applyBorder="1" applyAlignment="1">
      <alignment horizontal="center"/>
    </xf>
    <xf numFmtId="190" fontId="4" fillId="0" borderId="18" xfId="0" applyNumberFormat="1" applyFont="1" applyBorder="1" applyAlignment="1">
      <alignment horizontal="center"/>
    </xf>
    <xf numFmtId="191" fontId="4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191" fontId="2" fillId="0" borderId="42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80" zoomScaleNormal="80" zoomScalePageLayoutView="0" workbookViewId="0" topLeftCell="A1">
      <selection activeCell="C10" sqref="C10:C18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1:5" ht="17.25" customHeight="1">
      <c r="A1" s="26"/>
      <c r="B1" s="26"/>
      <c r="C1" s="26"/>
      <c r="D1" s="108" t="s">
        <v>26</v>
      </c>
      <c r="E1" s="108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8" t="s">
        <v>4</v>
      </c>
      <c r="B3" s="108"/>
      <c r="C3" s="108"/>
      <c r="D3" s="108"/>
      <c r="E3" s="108"/>
    </row>
    <row r="4" spans="1:6" ht="39.75" customHeight="1">
      <c r="A4" s="108" t="s">
        <v>36</v>
      </c>
      <c r="B4" s="108"/>
      <c r="C4" s="108"/>
      <c r="D4" s="108"/>
      <c r="E4" s="108"/>
      <c r="F4" s="2"/>
    </row>
    <row r="5" spans="1:5" ht="17.25" customHeight="1">
      <c r="A5" s="108" t="s">
        <v>46</v>
      </c>
      <c r="B5" s="108"/>
      <c r="C5" s="108"/>
      <c r="D5" s="108"/>
      <c r="E5" s="108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9" t="s">
        <v>3</v>
      </c>
      <c r="E7" s="109"/>
    </row>
    <row r="8" spans="1:5" ht="85.5" customHeight="1" thickBot="1">
      <c r="A8" s="29" t="s">
        <v>0</v>
      </c>
      <c r="B8" s="30" t="s">
        <v>47</v>
      </c>
      <c r="C8" s="30" t="s">
        <v>48</v>
      </c>
      <c r="D8" s="30" t="s">
        <v>37</v>
      </c>
      <c r="E8" s="31" t="s">
        <v>27</v>
      </c>
    </row>
    <row r="9" spans="1:5" ht="17.25" customHeight="1" thickBot="1">
      <c r="A9" s="59" t="s">
        <v>17</v>
      </c>
      <c r="B9" s="46">
        <f>SUM(B10:B19)</f>
        <v>19179.1</v>
      </c>
      <c r="C9" s="46">
        <f>SUM(C10:C19)</f>
        <v>19780</v>
      </c>
      <c r="D9" s="46">
        <f>C9-B9</f>
        <v>600.9000000000015</v>
      </c>
      <c r="E9" s="47">
        <f aca="true" t="shared" si="0" ref="E9:E31">C9/B9*100</f>
        <v>103.13309800772717</v>
      </c>
    </row>
    <row r="10" spans="1:5" ht="17.25" customHeight="1">
      <c r="A10" s="58" t="s">
        <v>6</v>
      </c>
      <c r="B10" s="35">
        <v>6921.7</v>
      </c>
      <c r="C10" s="35">
        <v>8930.9</v>
      </c>
      <c r="D10" s="35">
        <f aca="true" t="shared" si="1" ref="D10:D27">C10-B10</f>
        <v>2009.1999999999998</v>
      </c>
      <c r="E10" s="33">
        <f t="shared" si="0"/>
        <v>129.0275510351503</v>
      </c>
    </row>
    <row r="11" spans="1:5" ht="17.25" customHeight="1">
      <c r="A11" s="34" t="s">
        <v>39</v>
      </c>
      <c r="B11" s="32">
        <v>4370</v>
      </c>
      <c r="C11" s="32">
        <v>4127.6</v>
      </c>
      <c r="D11" s="32">
        <f t="shared" si="1"/>
        <v>-242.39999999999964</v>
      </c>
      <c r="E11" s="33">
        <f t="shared" si="0"/>
        <v>94.45308924485126</v>
      </c>
    </row>
    <row r="12" spans="1:5" ht="34.5" customHeight="1">
      <c r="A12" s="49" t="s">
        <v>43</v>
      </c>
      <c r="B12" s="32">
        <v>1902.8</v>
      </c>
      <c r="C12" s="32">
        <v>1445</v>
      </c>
      <c r="D12" s="32">
        <f t="shared" si="1"/>
        <v>-457.79999999999995</v>
      </c>
      <c r="E12" s="33">
        <f t="shared" si="0"/>
        <v>75.94071894050872</v>
      </c>
    </row>
    <row r="13" spans="1:5" ht="39" customHeight="1">
      <c r="A13" s="37" t="s">
        <v>7</v>
      </c>
      <c r="B13" s="32">
        <v>1191</v>
      </c>
      <c r="C13" s="32">
        <v>1344.1</v>
      </c>
      <c r="D13" s="32">
        <f t="shared" si="1"/>
        <v>153.0999999999999</v>
      </c>
      <c r="E13" s="33">
        <f t="shared" si="0"/>
        <v>112.85474391267843</v>
      </c>
    </row>
    <row r="14" spans="1:8" ht="42" customHeight="1">
      <c r="A14" s="37" t="s">
        <v>40</v>
      </c>
      <c r="B14" s="32">
        <v>237.4</v>
      </c>
      <c r="C14" s="32">
        <v>214</v>
      </c>
      <c r="D14" s="32">
        <f t="shared" si="1"/>
        <v>-23.400000000000006</v>
      </c>
      <c r="E14" s="33">
        <f t="shared" si="0"/>
        <v>90.14321819713564</v>
      </c>
      <c r="H14" s="106"/>
    </row>
    <row r="15" spans="1:5" ht="21" customHeight="1">
      <c r="A15" s="37" t="s">
        <v>11</v>
      </c>
      <c r="B15" s="32">
        <v>1419.3</v>
      </c>
      <c r="C15" s="32">
        <v>1042.2</v>
      </c>
      <c r="D15" s="32">
        <f t="shared" si="1"/>
        <v>-377.0999999999999</v>
      </c>
      <c r="E15" s="33">
        <f t="shared" si="0"/>
        <v>73.43056436271402</v>
      </c>
    </row>
    <row r="16" spans="1:5" ht="17.25" customHeight="1">
      <c r="A16" s="34" t="s">
        <v>9</v>
      </c>
      <c r="B16" s="32">
        <v>54.9</v>
      </c>
      <c r="C16" s="32">
        <v>-119.2</v>
      </c>
      <c r="D16" s="32">
        <f t="shared" si="1"/>
        <v>-174.1</v>
      </c>
      <c r="E16" s="33">
        <f t="shared" si="0"/>
        <v>-217.12204007285973</v>
      </c>
    </row>
    <row r="17" spans="1:5" ht="17.25" customHeight="1">
      <c r="A17" s="34" t="s">
        <v>42</v>
      </c>
      <c r="B17" s="32">
        <v>2710.3</v>
      </c>
      <c r="C17" s="32">
        <v>2449</v>
      </c>
      <c r="D17" s="32">
        <f t="shared" si="1"/>
        <v>-261.3000000000002</v>
      </c>
      <c r="E17" s="33">
        <f t="shared" si="0"/>
        <v>90.35900084861453</v>
      </c>
    </row>
    <row r="18" spans="1:5" ht="17.25" customHeight="1">
      <c r="A18" s="37" t="s">
        <v>8</v>
      </c>
      <c r="B18" s="38">
        <v>371.7</v>
      </c>
      <c r="C18" s="38">
        <v>346.4</v>
      </c>
      <c r="D18" s="32">
        <f t="shared" si="1"/>
        <v>-25.30000000000001</v>
      </c>
      <c r="E18" s="33">
        <f t="shared" si="0"/>
        <v>93.19343556631692</v>
      </c>
    </row>
    <row r="19" spans="1:5" ht="17.25" customHeight="1" thickBot="1">
      <c r="A19" s="60" t="s">
        <v>13</v>
      </c>
      <c r="B19" s="44"/>
      <c r="C19" s="44"/>
      <c r="D19" s="44">
        <f t="shared" si="1"/>
        <v>0</v>
      </c>
      <c r="E19" s="61" t="e">
        <f t="shared" si="0"/>
        <v>#DIV/0!</v>
      </c>
    </row>
    <row r="20" spans="1:5" ht="17.25" customHeight="1" thickBot="1">
      <c r="A20" s="63" t="s">
        <v>18</v>
      </c>
      <c r="B20" s="46">
        <f>SUM(B21:B27)</f>
        <v>3111.9</v>
      </c>
      <c r="C20" s="46">
        <f>SUM(C21:C27)</f>
        <v>3940.8999999999996</v>
      </c>
      <c r="D20" s="46">
        <f t="shared" si="1"/>
        <v>828.9999999999995</v>
      </c>
      <c r="E20" s="47">
        <f t="shared" si="0"/>
        <v>126.6396735113596</v>
      </c>
    </row>
    <row r="21" spans="1:9" ht="56.25" customHeight="1">
      <c r="A21" s="62" t="s">
        <v>20</v>
      </c>
      <c r="B21" s="35">
        <v>892.6</v>
      </c>
      <c r="C21" s="35">
        <v>1374</v>
      </c>
      <c r="D21" s="35">
        <f t="shared" si="1"/>
        <v>481.4</v>
      </c>
      <c r="E21" s="33">
        <f t="shared" si="0"/>
        <v>153.9323325117634</v>
      </c>
      <c r="I21" s="8"/>
    </row>
    <row r="22" spans="1:5" ht="31.5" customHeight="1">
      <c r="A22" s="37" t="s">
        <v>12</v>
      </c>
      <c r="B22" s="32">
        <v>120.6</v>
      </c>
      <c r="C22" s="32">
        <v>105.7</v>
      </c>
      <c r="D22" s="32">
        <f t="shared" si="1"/>
        <v>-14.899999999999991</v>
      </c>
      <c r="E22" s="33">
        <f t="shared" si="0"/>
        <v>87.64510779436154</v>
      </c>
    </row>
    <row r="23" spans="1:5" ht="36.75" customHeight="1">
      <c r="A23" s="37" t="s">
        <v>21</v>
      </c>
      <c r="B23" s="32">
        <v>1509.3</v>
      </c>
      <c r="C23" s="32">
        <v>379.3</v>
      </c>
      <c r="D23" s="32">
        <f t="shared" si="1"/>
        <v>-1130</v>
      </c>
      <c r="E23" s="33">
        <f t="shared" si="0"/>
        <v>25.130855363413506</v>
      </c>
    </row>
    <row r="24" spans="1:5" ht="36" customHeight="1">
      <c r="A24" s="37" t="s">
        <v>22</v>
      </c>
      <c r="B24" s="38">
        <v>268.5</v>
      </c>
      <c r="C24" s="38">
        <v>1912.7</v>
      </c>
      <c r="D24" s="32">
        <f t="shared" si="1"/>
        <v>1644.2</v>
      </c>
      <c r="E24" s="33">
        <f t="shared" si="0"/>
        <v>712.3649906890131</v>
      </c>
    </row>
    <row r="25" spans="1:5" ht="27.75" customHeight="1">
      <c r="A25" s="37" t="s">
        <v>23</v>
      </c>
      <c r="B25" s="38"/>
      <c r="C25" s="38"/>
      <c r="D25" s="32"/>
      <c r="E25" s="33"/>
    </row>
    <row r="26" spans="1:5" ht="36" customHeight="1">
      <c r="A26" s="37" t="s">
        <v>24</v>
      </c>
      <c r="B26" s="32">
        <v>320.9</v>
      </c>
      <c r="C26" s="32">
        <v>169.2</v>
      </c>
      <c r="D26" s="32">
        <f t="shared" si="1"/>
        <v>-151.7</v>
      </c>
      <c r="E26" s="33">
        <f t="shared" si="0"/>
        <v>52.726706138984106</v>
      </c>
    </row>
    <row r="27" spans="1:5" ht="18" customHeight="1">
      <c r="A27" s="37" t="s">
        <v>25</v>
      </c>
      <c r="B27" s="38"/>
      <c r="C27" s="38"/>
      <c r="D27" s="32">
        <f t="shared" si="1"/>
        <v>0</v>
      </c>
      <c r="E27" s="33" t="e">
        <f t="shared" si="0"/>
        <v>#DIV/0!</v>
      </c>
    </row>
    <row r="28" spans="1:5" ht="15.75" customHeight="1">
      <c r="A28" s="34"/>
      <c r="B28" s="38"/>
      <c r="C28" s="41"/>
      <c r="D28" s="32"/>
      <c r="E28" s="33"/>
    </row>
    <row r="29" spans="1:5" ht="75" customHeight="1" hidden="1">
      <c r="A29" s="42" t="s">
        <v>5</v>
      </c>
      <c r="B29" s="32"/>
      <c r="C29" s="32"/>
      <c r="D29" s="32"/>
      <c r="E29" s="33"/>
    </row>
    <row r="30" spans="1:5" ht="15.75" customHeight="1" thickBot="1">
      <c r="A30" s="56"/>
      <c r="B30" s="41"/>
      <c r="C30" s="41"/>
      <c r="D30" s="44"/>
      <c r="E30" s="64"/>
    </row>
    <row r="31" spans="1:5" ht="24" customHeight="1" thickBot="1">
      <c r="A31" s="65" t="s">
        <v>41</v>
      </c>
      <c r="B31" s="46">
        <f>B9+B20</f>
        <v>22291</v>
      </c>
      <c r="C31" s="46">
        <f>C9+C20</f>
        <v>23720.9</v>
      </c>
      <c r="D31" s="46">
        <f>D9+D20</f>
        <v>1429.900000000001</v>
      </c>
      <c r="E31" s="47">
        <f t="shared" si="0"/>
        <v>106.41469651428828</v>
      </c>
    </row>
    <row r="32" spans="1:5" ht="12.75">
      <c r="A32" s="26"/>
      <c r="B32" s="26"/>
      <c r="C32" s="26"/>
      <c r="D32" s="26"/>
      <c r="E32" s="26"/>
    </row>
    <row r="42" ht="12.75">
      <c r="E42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="70" zoomScaleNormal="70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X17" sqref="X17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1.7109375" style="0" customWidth="1"/>
    <col min="6" max="6" width="10.7109375" style="0" customWidth="1"/>
    <col min="7" max="7" width="12.14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9.57421875" style="0" customWidth="1"/>
    <col min="12" max="12" width="10.00390625" style="0" bestFit="1" customWidth="1"/>
    <col min="13" max="13" width="12.00390625" style="0" customWidth="1"/>
    <col min="14" max="14" width="9.710937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8" max="28" width="11.8515625" style="0" customWidth="1"/>
  </cols>
  <sheetData>
    <row r="1" spans="1:28" ht="17.25" customHeight="1">
      <c r="A1" s="119" t="s">
        <v>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</row>
    <row r="2" spans="1:28" ht="16.5" customHeight="1">
      <c r="A2" s="119" t="s">
        <v>35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</row>
    <row r="3" spans="1:28" ht="17.25" customHeight="1">
      <c r="A3" s="119" t="s">
        <v>52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</row>
    <row r="4" spans="1:3" ht="17.25" customHeight="1">
      <c r="A4" s="6"/>
      <c r="B4" s="6"/>
      <c r="C4" s="6"/>
    </row>
    <row r="5" spans="1:28" ht="17.25" customHeight="1" thickBot="1">
      <c r="A5" s="6"/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18" t="s">
        <v>3</v>
      </c>
      <c r="AB5" s="118"/>
    </row>
    <row r="6" spans="1:28" ht="15.75" customHeight="1" thickBot="1">
      <c r="A6" s="113" t="s">
        <v>0</v>
      </c>
      <c r="B6" s="120" t="s">
        <v>14</v>
      </c>
      <c r="C6" s="121"/>
      <c r="D6" s="122"/>
      <c r="E6" s="126" t="s">
        <v>2</v>
      </c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7"/>
    </row>
    <row r="7" spans="1:28" ht="37.5" customHeight="1" thickBot="1">
      <c r="A7" s="116"/>
      <c r="B7" s="123"/>
      <c r="C7" s="124"/>
      <c r="D7" s="125"/>
      <c r="E7" s="114" t="s">
        <v>15</v>
      </c>
      <c r="F7" s="114"/>
      <c r="G7" s="115"/>
      <c r="H7" s="113" t="s">
        <v>28</v>
      </c>
      <c r="I7" s="114"/>
      <c r="J7" s="115"/>
      <c r="K7" s="110" t="s">
        <v>29</v>
      </c>
      <c r="L7" s="111"/>
      <c r="M7" s="112"/>
      <c r="N7" s="113" t="s">
        <v>30</v>
      </c>
      <c r="O7" s="114"/>
      <c r="P7" s="115"/>
      <c r="Q7" s="113" t="s">
        <v>31</v>
      </c>
      <c r="R7" s="114"/>
      <c r="S7" s="115"/>
      <c r="T7" s="113" t="s">
        <v>32</v>
      </c>
      <c r="U7" s="114"/>
      <c r="V7" s="115"/>
      <c r="W7" s="113" t="s">
        <v>33</v>
      </c>
      <c r="X7" s="114"/>
      <c r="Y7" s="115"/>
      <c r="Z7" s="110" t="s">
        <v>34</v>
      </c>
      <c r="AA7" s="111"/>
      <c r="AB7" s="112"/>
    </row>
    <row r="8" spans="1:28" ht="72" customHeight="1" thickBot="1">
      <c r="A8" s="117"/>
      <c r="B8" s="70" t="s">
        <v>53</v>
      </c>
      <c r="C8" s="14" t="s">
        <v>54</v>
      </c>
      <c r="D8" s="14" t="s">
        <v>1</v>
      </c>
      <c r="E8" s="70" t="s">
        <v>53</v>
      </c>
      <c r="F8" s="14" t="s">
        <v>54</v>
      </c>
      <c r="G8" s="14" t="s">
        <v>1</v>
      </c>
      <c r="H8" s="70" t="s">
        <v>53</v>
      </c>
      <c r="I8" s="14" t="s">
        <v>54</v>
      </c>
      <c r="J8" s="14" t="s">
        <v>1</v>
      </c>
      <c r="K8" s="70" t="s">
        <v>53</v>
      </c>
      <c r="L8" s="14" t="s">
        <v>54</v>
      </c>
      <c r="M8" s="14" t="s">
        <v>1</v>
      </c>
      <c r="N8" s="70" t="s">
        <v>53</v>
      </c>
      <c r="O8" s="14" t="s">
        <v>54</v>
      </c>
      <c r="P8" s="14" t="s">
        <v>1</v>
      </c>
      <c r="Q8" s="70" t="s">
        <v>53</v>
      </c>
      <c r="R8" s="14" t="s">
        <v>54</v>
      </c>
      <c r="S8" s="14" t="s">
        <v>1</v>
      </c>
      <c r="T8" s="70" t="s">
        <v>53</v>
      </c>
      <c r="U8" s="14" t="s">
        <v>54</v>
      </c>
      <c r="V8" s="14" t="s">
        <v>1</v>
      </c>
      <c r="W8" s="70" t="s">
        <v>53</v>
      </c>
      <c r="X8" s="14" t="s">
        <v>54</v>
      </c>
      <c r="Y8" s="14" t="s">
        <v>1</v>
      </c>
      <c r="Z8" s="70" t="s">
        <v>53</v>
      </c>
      <c r="AA8" s="14" t="s">
        <v>54</v>
      </c>
      <c r="AB8" s="14" t="s">
        <v>1</v>
      </c>
    </row>
    <row r="9" spans="1:28" ht="22.5" customHeight="1">
      <c r="A9" s="18" t="s">
        <v>17</v>
      </c>
      <c r="B9" s="75">
        <f>E9+H9+K9+N9+Q9+T9+W9+Z9</f>
        <v>18758.500000000004</v>
      </c>
      <c r="C9" s="76">
        <f>F9+I9+L9+O9+R9+U9+X9+AA9</f>
        <v>19779.999999999996</v>
      </c>
      <c r="D9" s="77">
        <f aca="true" t="shared" si="0" ref="D9:D27">C9/B9</f>
        <v>1.0544553135911716</v>
      </c>
      <c r="E9" s="68">
        <f>SUM(E10:E19)</f>
        <v>11725.1</v>
      </c>
      <c r="F9" s="69">
        <f>SUM(F10:F19)</f>
        <v>12348.300000000001</v>
      </c>
      <c r="G9" s="71">
        <f aca="true" t="shared" si="1" ref="G9:G29">F9/E9</f>
        <v>1.0531509326146473</v>
      </c>
      <c r="H9" s="75">
        <f>SUM(H10:H19)</f>
        <v>4924</v>
      </c>
      <c r="I9" s="76">
        <f>SUM(I10:I19)</f>
        <v>5032.299999999999</v>
      </c>
      <c r="J9" s="77">
        <f aca="true" t="shared" si="2" ref="J9:J15">I9/H9</f>
        <v>1.0219943135662062</v>
      </c>
      <c r="K9" s="68">
        <f>SUM(K10:K19)</f>
        <v>215.7</v>
      </c>
      <c r="L9" s="69">
        <f>SUM(L10:L19)</f>
        <v>237.70000000000002</v>
      </c>
      <c r="M9" s="71">
        <f aca="true" t="shared" si="3" ref="M9:M18">L9/K9</f>
        <v>1.1019935095039408</v>
      </c>
      <c r="N9" s="75">
        <f>SUM(N10:N19)</f>
        <v>179.39999999999998</v>
      </c>
      <c r="O9" s="76">
        <f>SUM(O10:O19)</f>
        <v>197.8</v>
      </c>
      <c r="P9" s="77">
        <f>O9/N9</f>
        <v>1.1025641025641029</v>
      </c>
      <c r="Q9" s="68">
        <f>SUM(Q10:Q19)</f>
        <v>369.4</v>
      </c>
      <c r="R9" s="69">
        <f>SUM(R10:R19)</f>
        <v>470.3</v>
      </c>
      <c r="S9" s="71">
        <f>R9/Q9</f>
        <v>1.2731456415809421</v>
      </c>
      <c r="T9" s="75">
        <f>SUM(T10:T19)</f>
        <v>587.6999999999999</v>
      </c>
      <c r="U9" s="76">
        <f>SUM(U10:U19)</f>
        <v>632.3000000000001</v>
      </c>
      <c r="V9" s="77">
        <f>U9/T9</f>
        <v>1.07588905904373</v>
      </c>
      <c r="W9" s="68">
        <f>SUM(W10:W19)</f>
        <v>513.7</v>
      </c>
      <c r="X9" s="69">
        <f>SUM(X10:X19)</f>
        <v>617</v>
      </c>
      <c r="Y9" s="71">
        <f>X9/W9</f>
        <v>1.2010901304263188</v>
      </c>
      <c r="Z9" s="75">
        <f>SUM(Z10:Z19)</f>
        <v>243.5</v>
      </c>
      <c r="AA9" s="76">
        <f>SUM(AA10:AA19)</f>
        <v>244.29999999999998</v>
      </c>
      <c r="AB9" s="77">
        <f aca="true" t="shared" si="4" ref="AB9:AB24">AA9/Z9</f>
        <v>1.0032854209445585</v>
      </c>
    </row>
    <row r="10" spans="1:28" ht="17.25" customHeight="1">
      <c r="A10" s="19" t="s">
        <v>6</v>
      </c>
      <c r="B10" s="9">
        <f>E10+H10+K10+N10+Q10+T10+W10+Z10</f>
        <v>8445.8</v>
      </c>
      <c r="C10" s="3">
        <f aca="true" t="shared" si="5" ref="C10:C19">F10+I10+L10+O10+R10+U10+X10+AA10</f>
        <v>8930.9</v>
      </c>
      <c r="D10" s="79">
        <f t="shared" si="0"/>
        <v>1.0574368325084658</v>
      </c>
      <c r="E10" s="10">
        <v>4760.4</v>
      </c>
      <c r="F10" s="3">
        <v>5004.3</v>
      </c>
      <c r="G10" s="72">
        <f t="shared" si="1"/>
        <v>1.0512351903201413</v>
      </c>
      <c r="H10" s="9">
        <v>3215</v>
      </c>
      <c r="I10" s="3">
        <v>3455.1</v>
      </c>
      <c r="J10" s="79">
        <f t="shared" si="2"/>
        <v>1.0746811819595645</v>
      </c>
      <c r="K10" s="10">
        <v>123.7</v>
      </c>
      <c r="L10" s="3">
        <v>122.4</v>
      </c>
      <c r="M10" s="72">
        <f t="shared" si="3"/>
        <v>0.9894907033144705</v>
      </c>
      <c r="N10" s="9">
        <v>44</v>
      </c>
      <c r="O10" s="3">
        <v>45.4</v>
      </c>
      <c r="P10" s="79">
        <f>O10/N10</f>
        <v>1.0318181818181817</v>
      </c>
      <c r="Q10" s="90">
        <v>65</v>
      </c>
      <c r="R10" s="12">
        <v>59.1</v>
      </c>
      <c r="S10" s="72">
        <f>R10/Q10</f>
        <v>0.9092307692307693</v>
      </c>
      <c r="T10" s="78">
        <v>65.7</v>
      </c>
      <c r="U10" s="12">
        <v>55.2</v>
      </c>
      <c r="V10" s="79">
        <f>U10/T10</f>
        <v>0.8401826484018264</v>
      </c>
      <c r="W10" s="90">
        <v>53</v>
      </c>
      <c r="X10" s="12">
        <v>48.3</v>
      </c>
      <c r="Y10" s="72">
        <f>X10/W10</f>
        <v>0.911320754716981</v>
      </c>
      <c r="Z10" s="78">
        <v>119</v>
      </c>
      <c r="AA10" s="12">
        <v>141.1</v>
      </c>
      <c r="AB10" s="79">
        <f t="shared" si="4"/>
        <v>1.1857142857142857</v>
      </c>
    </row>
    <row r="11" spans="1:28" ht="17.25" customHeight="1">
      <c r="A11" s="19" t="s">
        <v>39</v>
      </c>
      <c r="B11" s="9">
        <f>E11+H11+K11+N11+Q11+T11+W11+Z11</f>
        <v>4048</v>
      </c>
      <c r="C11" s="3">
        <f>F11+I11+L11+O11+R11+U11+X11+AA11</f>
        <v>4127.6</v>
      </c>
      <c r="D11" s="79">
        <f t="shared" si="0"/>
        <v>1.0196640316205534</v>
      </c>
      <c r="E11" s="10">
        <v>3200</v>
      </c>
      <c r="F11" s="3">
        <v>3296.3</v>
      </c>
      <c r="G11" s="72">
        <f t="shared" si="1"/>
        <v>1.03009375</v>
      </c>
      <c r="H11" s="1">
        <v>848</v>
      </c>
      <c r="I11" s="3">
        <v>831.3</v>
      </c>
      <c r="J11" s="79">
        <f t="shared" si="2"/>
        <v>0.9803066037735848</v>
      </c>
      <c r="K11" s="10"/>
      <c r="L11" s="3"/>
      <c r="M11" s="72" t="e">
        <f t="shared" si="3"/>
        <v>#DIV/0!</v>
      </c>
      <c r="N11" s="9"/>
      <c r="O11" s="3"/>
      <c r="P11" s="79" t="e">
        <f>O11/N11</f>
        <v>#DIV/0!</v>
      </c>
      <c r="Q11" s="91"/>
      <c r="R11" s="12"/>
      <c r="S11" s="72" t="e">
        <f>R11/Q11</f>
        <v>#DIV/0!</v>
      </c>
      <c r="T11" s="78"/>
      <c r="U11" s="12"/>
      <c r="V11" s="107" t="e">
        <f>U11/T11</f>
        <v>#DIV/0!</v>
      </c>
      <c r="W11" s="90"/>
      <c r="X11" s="12"/>
      <c r="Y11" s="72" t="e">
        <f>X11/W11</f>
        <v>#DIV/0!</v>
      </c>
      <c r="Z11" s="78"/>
      <c r="AA11" s="12"/>
      <c r="AB11" s="79" t="e">
        <f t="shared" si="4"/>
        <v>#DIV/0!</v>
      </c>
    </row>
    <row r="12" spans="1:28" ht="31.5" customHeight="1">
      <c r="A12" s="20" t="s">
        <v>43</v>
      </c>
      <c r="B12" s="9">
        <f>E12+H12+K12+N12+Q12+T12+W12+Z12</f>
        <v>1331.5</v>
      </c>
      <c r="C12" s="3">
        <f>F12+I12+L12+O12+R12+U12+X12+AA12</f>
        <v>1445</v>
      </c>
      <c r="D12" s="79">
        <f t="shared" si="0"/>
        <v>1.0852422080360495</v>
      </c>
      <c r="E12" s="10">
        <v>1331.5</v>
      </c>
      <c r="F12" s="3">
        <v>1445</v>
      </c>
      <c r="G12" s="72">
        <f t="shared" si="1"/>
        <v>1.0852422080360495</v>
      </c>
      <c r="H12" s="1"/>
      <c r="I12" s="3"/>
      <c r="J12" s="79"/>
      <c r="K12" s="10"/>
      <c r="L12" s="3"/>
      <c r="M12" s="72"/>
      <c r="N12" s="9"/>
      <c r="O12" s="3"/>
      <c r="P12" s="79"/>
      <c r="Q12" s="91"/>
      <c r="R12" s="12"/>
      <c r="S12" s="72"/>
      <c r="T12" s="78"/>
      <c r="U12" s="12"/>
      <c r="V12" s="79"/>
      <c r="W12" s="90"/>
      <c r="X12" s="12"/>
      <c r="Y12" s="72"/>
      <c r="Z12" s="78"/>
      <c r="AA12" s="12"/>
      <c r="AB12" s="79"/>
    </row>
    <row r="13" spans="1:28" ht="33" customHeight="1">
      <c r="A13" s="20" t="s">
        <v>7</v>
      </c>
      <c r="B13" s="9">
        <f aca="true" t="shared" si="6" ref="B13:B19">E13+H13+K13+N13+Q13+T13+W13+Z13</f>
        <v>1245</v>
      </c>
      <c r="C13" s="3">
        <f t="shared" si="5"/>
        <v>1344.1</v>
      </c>
      <c r="D13" s="79">
        <f t="shared" si="0"/>
        <v>1.0795983935742972</v>
      </c>
      <c r="E13" s="10">
        <v>1245</v>
      </c>
      <c r="F13" s="3">
        <v>1344.1</v>
      </c>
      <c r="G13" s="72">
        <f t="shared" si="1"/>
        <v>1.0795983935742972</v>
      </c>
      <c r="H13" s="1"/>
      <c r="I13" s="3"/>
      <c r="J13" s="79"/>
      <c r="K13" s="99"/>
      <c r="L13" s="3"/>
      <c r="M13" s="72"/>
      <c r="N13" s="1"/>
      <c r="O13" s="3"/>
      <c r="P13" s="79"/>
      <c r="Q13" s="91"/>
      <c r="R13" s="3"/>
      <c r="S13" s="72"/>
      <c r="T13" s="78"/>
      <c r="U13" s="3"/>
      <c r="V13" s="79"/>
      <c r="W13" s="90"/>
      <c r="X13" s="3"/>
      <c r="Y13" s="72"/>
      <c r="Z13" s="78"/>
      <c r="AA13" s="3"/>
      <c r="AB13" s="79"/>
    </row>
    <row r="14" spans="1:28" ht="49.5" customHeight="1">
      <c r="A14" s="20" t="s">
        <v>38</v>
      </c>
      <c r="B14" s="9">
        <f t="shared" si="6"/>
        <v>199.5</v>
      </c>
      <c r="C14" s="3">
        <f t="shared" si="5"/>
        <v>214</v>
      </c>
      <c r="D14" s="79">
        <f t="shared" si="0"/>
        <v>1.0726817042606516</v>
      </c>
      <c r="E14" s="10">
        <v>199.5</v>
      </c>
      <c r="F14" s="3">
        <v>214</v>
      </c>
      <c r="G14" s="72">
        <f t="shared" si="1"/>
        <v>1.0726817042606516</v>
      </c>
      <c r="H14" s="1"/>
      <c r="I14" s="4"/>
      <c r="J14" s="79" t="e">
        <f t="shared" si="2"/>
        <v>#DIV/0!</v>
      </c>
      <c r="K14" s="99"/>
      <c r="L14" s="3"/>
      <c r="M14" s="72"/>
      <c r="N14" s="9"/>
      <c r="O14" s="4"/>
      <c r="P14" s="79" t="e">
        <f>O14/N14</f>
        <v>#DIV/0!</v>
      </c>
      <c r="Q14" s="90"/>
      <c r="R14" s="11"/>
      <c r="S14" s="72" t="e">
        <f aca="true" t="shared" si="7" ref="S14:S24">R14/Q14</f>
        <v>#DIV/0!</v>
      </c>
      <c r="T14" s="78"/>
      <c r="U14" s="12"/>
      <c r="V14" s="79" t="e">
        <f aca="true" t="shared" si="8" ref="V14:V24">U14/T14</f>
        <v>#DIV/0!</v>
      </c>
      <c r="W14" s="90"/>
      <c r="X14" s="11"/>
      <c r="Y14" s="72" t="e">
        <f aca="true" t="shared" si="9" ref="Y14:Y21">X14/W14</f>
        <v>#DIV/0!</v>
      </c>
      <c r="Z14" s="78"/>
      <c r="AA14" s="12"/>
      <c r="AB14" s="79" t="e">
        <f t="shared" si="4"/>
        <v>#DIV/0!</v>
      </c>
    </row>
    <row r="15" spans="1:28" ht="27.75" customHeight="1">
      <c r="A15" s="20" t="s">
        <v>44</v>
      </c>
      <c r="B15" s="9">
        <f>E15+H15+K15+N15+Q15+T15+W15+Z15</f>
        <v>996</v>
      </c>
      <c r="C15" s="3">
        <f>F15+I15+L15+O15+R15+U15+X15+AA15</f>
        <v>1042.2</v>
      </c>
      <c r="D15" s="79">
        <f>C15/B15</f>
        <v>1.0463855421686747</v>
      </c>
      <c r="E15" s="10">
        <v>667.5</v>
      </c>
      <c r="F15" s="3">
        <v>699.5</v>
      </c>
      <c r="G15" s="72">
        <f t="shared" si="1"/>
        <v>1.047940074906367</v>
      </c>
      <c r="H15" s="1">
        <v>74</v>
      </c>
      <c r="I15" s="4">
        <v>75</v>
      </c>
      <c r="J15" s="79">
        <f t="shared" si="2"/>
        <v>1.0135135135135136</v>
      </c>
      <c r="K15" s="99"/>
      <c r="L15" s="3"/>
      <c r="M15" s="72"/>
      <c r="N15" s="9"/>
      <c r="O15" s="4"/>
      <c r="P15" s="94"/>
      <c r="Q15" s="90">
        <v>19.4</v>
      </c>
      <c r="R15" s="11">
        <v>21.7</v>
      </c>
      <c r="S15" s="72">
        <f>R15/Q15</f>
        <v>1.1185567010309279</v>
      </c>
      <c r="T15" s="78">
        <v>21.4</v>
      </c>
      <c r="U15" s="12">
        <v>54.2</v>
      </c>
      <c r="V15" s="79">
        <f>U15/T15</f>
        <v>2.532710280373832</v>
      </c>
      <c r="W15" s="90">
        <v>92.7</v>
      </c>
      <c r="X15" s="11">
        <v>101.8</v>
      </c>
      <c r="Y15" s="72">
        <f>X15/W15</f>
        <v>1.0981661272923409</v>
      </c>
      <c r="Z15" s="78">
        <v>121</v>
      </c>
      <c r="AA15" s="11">
        <v>90</v>
      </c>
      <c r="AB15" s="79">
        <f t="shared" si="4"/>
        <v>0.743801652892562</v>
      </c>
    </row>
    <row r="16" spans="1:28" ht="17.25" customHeight="1">
      <c r="A16" s="19" t="s">
        <v>9</v>
      </c>
      <c r="B16" s="9">
        <f t="shared" si="6"/>
        <v>4.5</v>
      </c>
      <c r="C16" s="3">
        <f t="shared" si="5"/>
        <v>-119.19999999999999</v>
      </c>
      <c r="D16" s="79">
        <f t="shared" si="0"/>
        <v>-26.488888888888887</v>
      </c>
      <c r="E16" s="10"/>
      <c r="F16" s="3"/>
      <c r="G16" s="72"/>
      <c r="H16" s="9">
        <v>3</v>
      </c>
      <c r="I16" s="3">
        <v>-136.6</v>
      </c>
      <c r="J16" s="79">
        <f aca="true" t="shared" si="10" ref="J16:J21">I16/H16</f>
        <v>-45.53333333333333</v>
      </c>
      <c r="K16" s="10"/>
      <c r="L16" s="3">
        <v>6.9</v>
      </c>
      <c r="M16" s="72" t="e">
        <f t="shared" si="3"/>
        <v>#DIV/0!</v>
      </c>
      <c r="N16" s="1">
        <v>0.3</v>
      </c>
      <c r="O16" s="3">
        <v>4.5</v>
      </c>
      <c r="P16" s="79">
        <f aca="true" t="shared" si="11" ref="P16:P21">O16/N16</f>
        <v>15</v>
      </c>
      <c r="Q16" s="90"/>
      <c r="R16" s="12">
        <v>3.3</v>
      </c>
      <c r="S16" s="72" t="e">
        <f t="shared" si="7"/>
        <v>#DIV/0!</v>
      </c>
      <c r="T16" s="78">
        <v>0.7</v>
      </c>
      <c r="U16" s="12">
        <v>1.8</v>
      </c>
      <c r="V16" s="79">
        <f t="shared" si="8"/>
        <v>2.5714285714285716</v>
      </c>
      <c r="W16" s="90"/>
      <c r="X16" s="11">
        <v>0.9</v>
      </c>
      <c r="Y16" s="72" t="e">
        <f t="shared" si="9"/>
        <v>#DIV/0!</v>
      </c>
      <c r="Z16" s="78">
        <v>0.5</v>
      </c>
      <c r="AA16" s="12"/>
      <c r="AB16" s="79">
        <f t="shared" si="4"/>
        <v>0</v>
      </c>
    </row>
    <row r="17" spans="1:28" ht="17.25" customHeight="1">
      <c r="A17" s="19" t="s">
        <v>19</v>
      </c>
      <c r="B17" s="9">
        <f t="shared" si="6"/>
        <v>2167</v>
      </c>
      <c r="C17" s="3">
        <f t="shared" si="5"/>
        <v>2448.9999999999995</v>
      </c>
      <c r="D17" s="79">
        <f t="shared" si="0"/>
        <v>1.1301338255652975</v>
      </c>
      <c r="E17" s="10"/>
      <c r="F17" s="3"/>
      <c r="G17" s="72"/>
      <c r="H17" s="9">
        <v>784</v>
      </c>
      <c r="I17" s="3">
        <v>807.5</v>
      </c>
      <c r="J17" s="79">
        <f t="shared" si="10"/>
        <v>1.0299744897959184</v>
      </c>
      <c r="K17" s="99">
        <v>92</v>
      </c>
      <c r="L17" s="3">
        <v>108.4</v>
      </c>
      <c r="M17" s="72">
        <f t="shared" si="3"/>
        <v>1.1782608695652175</v>
      </c>
      <c r="N17" s="9">
        <v>135.1</v>
      </c>
      <c r="O17" s="4">
        <v>147.9</v>
      </c>
      <c r="P17" s="79">
        <f t="shared" si="11"/>
        <v>1.0947446336047373</v>
      </c>
      <c r="Q17" s="90">
        <v>285</v>
      </c>
      <c r="R17" s="12">
        <v>384.9</v>
      </c>
      <c r="S17" s="72">
        <f t="shared" si="7"/>
        <v>1.3505263157894736</v>
      </c>
      <c r="T17" s="78">
        <v>499.9</v>
      </c>
      <c r="U17" s="12">
        <v>521.1</v>
      </c>
      <c r="V17" s="79">
        <f t="shared" si="8"/>
        <v>1.0424084816963393</v>
      </c>
      <c r="W17" s="90">
        <v>368</v>
      </c>
      <c r="X17" s="3">
        <v>466</v>
      </c>
      <c r="Y17" s="72">
        <f t="shared" si="9"/>
        <v>1.266304347826087</v>
      </c>
      <c r="Z17" s="78">
        <v>3</v>
      </c>
      <c r="AA17" s="12">
        <v>13.2</v>
      </c>
      <c r="AB17" s="79">
        <f t="shared" si="4"/>
        <v>4.3999999999999995</v>
      </c>
    </row>
    <row r="18" spans="1:28" ht="17.25" customHeight="1">
      <c r="A18" s="20" t="s">
        <v>8</v>
      </c>
      <c r="B18" s="9">
        <f t="shared" si="6"/>
        <v>321.2</v>
      </c>
      <c r="C18" s="3">
        <f t="shared" si="5"/>
        <v>346.40000000000003</v>
      </c>
      <c r="D18" s="79">
        <f t="shared" si="0"/>
        <v>1.078455790784558</v>
      </c>
      <c r="E18" s="10">
        <v>321.2</v>
      </c>
      <c r="F18" s="3">
        <v>345.1</v>
      </c>
      <c r="G18" s="72">
        <f t="shared" si="1"/>
        <v>1.0744084682440849</v>
      </c>
      <c r="H18" s="9"/>
      <c r="I18" s="4"/>
      <c r="J18" s="79"/>
      <c r="K18" s="10"/>
      <c r="L18" s="3"/>
      <c r="M18" s="72" t="e">
        <f t="shared" si="3"/>
        <v>#DIV/0!</v>
      </c>
      <c r="N18" s="9"/>
      <c r="O18" s="3"/>
      <c r="P18" s="79" t="e">
        <f t="shared" si="11"/>
        <v>#DIV/0!</v>
      </c>
      <c r="Q18" s="90"/>
      <c r="R18" s="12">
        <v>1.3</v>
      </c>
      <c r="S18" s="87" t="e">
        <f t="shared" si="7"/>
        <v>#DIV/0!</v>
      </c>
      <c r="T18" s="78"/>
      <c r="U18" s="11"/>
      <c r="V18" s="79" t="e">
        <f t="shared" si="8"/>
        <v>#DIV/0!</v>
      </c>
      <c r="W18" s="90"/>
      <c r="X18" s="11"/>
      <c r="Y18" s="72" t="e">
        <f t="shared" si="9"/>
        <v>#DIV/0!</v>
      </c>
      <c r="Z18" s="78"/>
      <c r="AA18" s="12"/>
      <c r="AB18" s="79" t="e">
        <f t="shared" si="4"/>
        <v>#DIV/0!</v>
      </c>
    </row>
    <row r="19" spans="1:28" ht="17.25" customHeight="1">
      <c r="A19" s="21" t="s">
        <v>13</v>
      </c>
      <c r="B19" s="9">
        <f t="shared" si="6"/>
        <v>0</v>
      </c>
      <c r="C19" s="3">
        <f t="shared" si="5"/>
        <v>0</v>
      </c>
      <c r="D19" s="79" t="e">
        <f t="shared" si="0"/>
        <v>#DIV/0!</v>
      </c>
      <c r="E19" s="10"/>
      <c r="F19" s="4"/>
      <c r="G19" s="72" t="e">
        <f t="shared" si="1"/>
        <v>#DIV/0!</v>
      </c>
      <c r="H19" s="9"/>
      <c r="I19" s="4"/>
      <c r="J19" s="79"/>
      <c r="K19" s="10"/>
      <c r="L19" s="3"/>
      <c r="M19" s="72"/>
      <c r="N19" s="1"/>
      <c r="O19" s="4"/>
      <c r="P19" s="79" t="e">
        <f t="shared" si="11"/>
        <v>#DIV/0!</v>
      </c>
      <c r="Q19" s="91"/>
      <c r="R19" s="11"/>
      <c r="S19" s="87" t="e">
        <f t="shared" si="7"/>
        <v>#DIV/0!</v>
      </c>
      <c r="T19" s="80"/>
      <c r="U19" s="11"/>
      <c r="V19" s="79" t="e">
        <f t="shared" si="8"/>
        <v>#DIV/0!</v>
      </c>
      <c r="W19" s="91"/>
      <c r="X19" s="11"/>
      <c r="Y19" s="72"/>
      <c r="Z19" s="80"/>
      <c r="AA19" s="11"/>
      <c r="AB19" s="79"/>
    </row>
    <row r="20" spans="1:28" ht="17.25" customHeight="1">
      <c r="A20" s="22" t="s">
        <v>18</v>
      </c>
      <c r="B20" s="81">
        <f>E20+H20+K20+N20+Q20+T20+W20+Z20</f>
        <v>3674.2999999999997</v>
      </c>
      <c r="C20" s="25">
        <f aca="true" t="shared" si="12" ref="B20:C24">F20+I20+L20+O20+R20+U20+X20+AA20</f>
        <v>3940.9000000000005</v>
      </c>
      <c r="D20" s="82">
        <f t="shared" si="0"/>
        <v>1.0725580382657924</v>
      </c>
      <c r="E20" s="24">
        <f>E21+E22+E23+E24+E25+E26+E27+E28</f>
        <v>2665.6</v>
      </c>
      <c r="F20" s="25">
        <f>F21+F22+F23+F24+F25+F26+F27+F28</f>
        <v>2895.6</v>
      </c>
      <c r="G20" s="73">
        <f t="shared" si="1"/>
        <v>1.0862845138055222</v>
      </c>
      <c r="H20" s="81">
        <f>H21+H22+H23+H24+H25+H26+H27+H28</f>
        <v>507</v>
      </c>
      <c r="I20" s="25">
        <f>I21+I22+I23+I24+I25+I26+I27+I28</f>
        <v>540.4</v>
      </c>
      <c r="J20" s="82">
        <f t="shared" si="10"/>
        <v>1.0658777120315581</v>
      </c>
      <c r="K20" s="24">
        <f>K21+K22+K23+K24+K25+K26+K27+K28</f>
        <v>80.5</v>
      </c>
      <c r="L20" s="25">
        <f>L21+L22+L23+L24+L25+L26+L27+L28</f>
        <v>77.3</v>
      </c>
      <c r="M20" s="73">
        <f>L20/K20</f>
        <v>0.9602484472049689</v>
      </c>
      <c r="N20" s="81">
        <f>N21+N22+N23+N24+N25+N26+N27+N28</f>
        <v>99</v>
      </c>
      <c r="O20" s="25">
        <f>O21+O22+O23+O24+O25+O26+O27+O28</f>
        <v>93.8</v>
      </c>
      <c r="P20" s="82">
        <f t="shared" si="11"/>
        <v>0.9474747474747475</v>
      </c>
      <c r="Q20" s="24">
        <f>Q21+Q22+Q23+Q24+Q25+Q26+Q27+Q28</f>
        <v>125</v>
      </c>
      <c r="R20" s="25">
        <f>R21+R22+R23+R24+R25+R26+R27+R28</f>
        <v>131.5</v>
      </c>
      <c r="S20" s="73">
        <f t="shared" si="7"/>
        <v>1.052</v>
      </c>
      <c r="T20" s="81">
        <f>T21+T22+T23+T24+T25+T26+T27+T28</f>
        <v>140.6</v>
      </c>
      <c r="U20" s="25">
        <f>U21+U22+U23+U24+U25+U26+U27+U28</f>
        <v>146.70000000000002</v>
      </c>
      <c r="V20" s="82">
        <f t="shared" si="8"/>
        <v>1.043385490753912</v>
      </c>
      <c r="W20" s="24">
        <f>W21+W22+W23+W24+W25+W26+W27+W28</f>
        <v>31.6</v>
      </c>
      <c r="X20" s="25">
        <f>X21+X22+X23+X24+X25+X26+X27+X28</f>
        <v>26.8</v>
      </c>
      <c r="Y20" s="73">
        <f t="shared" si="9"/>
        <v>0.8481012658227848</v>
      </c>
      <c r="Z20" s="81">
        <f>Z21+Z22+Z23+Z24+Z25+Z26+Z27+Z28</f>
        <v>25</v>
      </c>
      <c r="AA20" s="25">
        <f>AA21+AA22+AA23+AA24+AA25+AA26+AA27+AA28</f>
        <v>28.8</v>
      </c>
      <c r="AB20" s="82">
        <f t="shared" si="4"/>
        <v>1.1520000000000001</v>
      </c>
    </row>
    <row r="21" spans="1:28" ht="48.75" customHeight="1">
      <c r="A21" s="20" t="s">
        <v>20</v>
      </c>
      <c r="B21" s="9">
        <f t="shared" si="12"/>
        <v>1313.6999999999998</v>
      </c>
      <c r="C21" s="3">
        <f t="shared" si="12"/>
        <v>1374</v>
      </c>
      <c r="D21" s="79">
        <f t="shared" si="0"/>
        <v>1.0459008906142957</v>
      </c>
      <c r="E21" s="10">
        <v>587</v>
      </c>
      <c r="F21" s="3">
        <v>617.5</v>
      </c>
      <c r="G21" s="72">
        <f t="shared" si="1"/>
        <v>1.0519591141396933</v>
      </c>
      <c r="H21" s="1">
        <v>497</v>
      </c>
      <c r="I21" s="3">
        <v>525</v>
      </c>
      <c r="J21" s="79">
        <f t="shared" si="10"/>
        <v>1.056338028169014</v>
      </c>
      <c r="K21" s="10">
        <v>63.5</v>
      </c>
      <c r="L21" s="3">
        <v>66.2</v>
      </c>
      <c r="M21" s="72">
        <f>L21/K21</f>
        <v>1.04251968503937</v>
      </c>
      <c r="N21" s="95">
        <v>33</v>
      </c>
      <c r="O21" s="4">
        <v>25.3</v>
      </c>
      <c r="P21" s="79">
        <f t="shared" si="11"/>
        <v>0.7666666666666667</v>
      </c>
      <c r="Q21" s="90"/>
      <c r="R21" s="12">
        <v>3.8</v>
      </c>
      <c r="S21" s="72" t="e">
        <f t="shared" si="7"/>
        <v>#DIV/0!</v>
      </c>
      <c r="T21" s="78">
        <v>123.6</v>
      </c>
      <c r="U21" s="12">
        <v>127.4</v>
      </c>
      <c r="V21" s="79">
        <f t="shared" si="8"/>
        <v>1.0307443365695794</v>
      </c>
      <c r="W21" s="90">
        <v>9.6</v>
      </c>
      <c r="X21" s="12">
        <v>8.8</v>
      </c>
      <c r="Y21" s="72">
        <f t="shared" si="9"/>
        <v>0.9166666666666667</v>
      </c>
      <c r="Z21" s="78"/>
      <c r="AA21" s="12"/>
      <c r="AB21" s="79" t="e">
        <f t="shared" si="4"/>
        <v>#DIV/0!</v>
      </c>
    </row>
    <row r="22" spans="1:28" ht="34.5" customHeight="1">
      <c r="A22" s="20" t="s">
        <v>12</v>
      </c>
      <c r="B22" s="9">
        <f t="shared" si="12"/>
        <v>105.6</v>
      </c>
      <c r="C22" s="3">
        <f t="shared" si="12"/>
        <v>105.7</v>
      </c>
      <c r="D22" s="79">
        <f t="shared" si="0"/>
        <v>1.0009469696969697</v>
      </c>
      <c r="E22" s="10">
        <v>105.6</v>
      </c>
      <c r="F22" s="3">
        <v>105.7</v>
      </c>
      <c r="G22" s="72">
        <f t="shared" si="1"/>
        <v>1.0009469696969697</v>
      </c>
      <c r="H22" s="1"/>
      <c r="I22" s="4"/>
      <c r="J22" s="79"/>
      <c r="K22" s="99"/>
      <c r="L22" s="3"/>
      <c r="M22" s="72"/>
      <c r="N22" s="1"/>
      <c r="O22" s="4"/>
      <c r="P22" s="94"/>
      <c r="Q22" s="90"/>
      <c r="R22" s="12"/>
      <c r="S22" s="88"/>
      <c r="T22" s="78"/>
      <c r="U22" s="12"/>
      <c r="V22" s="79"/>
      <c r="W22" s="90"/>
      <c r="X22" s="12"/>
      <c r="Y22" s="72"/>
      <c r="Z22" s="78"/>
      <c r="AA22" s="12"/>
      <c r="AB22" s="79"/>
    </row>
    <row r="23" spans="1:28" ht="30.75" customHeight="1">
      <c r="A23" s="20" t="s">
        <v>21</v>
      </c>
      <c r="B23" s="9">
        <f t="shared" si="12"/>
        <v>367</v>
      </c>
      <c r="C23" s="3">
        <f t="shared" si="12"/>
        <v>379.3</v>
      </c>
      <c r="D23" s="79">
        <f t="shared" si="0"/>
        <v>1.0335149863760218</v>
      </c>
      <c r="E23" s="10">
        <v>95</v>
      </c>
      <c r="F23" s="3">
        <v>105.9</v>
      </c>
      <c r="G23" s="72">
        <f t="shared" si="1"/>
        <v>1.1147368421052632</v>
      </c>
      <c r="H23" s="9"/>
      <c r="I23" s="4"/>
      <c r="J23" s="79" t="e">
        <f>I23/H23</f>
        <v>#DIV/0!</v>
      </c>
      <c r="K23" s="10">
        <v>17</v>
      </c>
      <c r="L23" s="3">
        <v>11.1</v>
      </c>
      <c r="M23" s="72">
        <f>L23/K23</f>
        <v>0.6529411764705882</v>
      </c>
      <c r="N23" s="9">
        <v>66</v>
      </c>
      <c r="O23" s="3">
        <v>68.5</v>
      </c>
      <c r="P23" s="79">
        <f>O23/N23</f>
        <v>1.0378787878787878</v>
      </c>
      <c r="Q23" s="90">
        <v>125</v>
      </c>
      <c r="R23" s="12">
        <v>127.7</v>
      </c>
      <c r="S23" s="72">
        <f t="shared" si="7"/>
        <v>1.0216</v>
      </c>
      <c r="T23" s="78">
        <v>17</v>
      </c>
      <c r="U23" s="12">
        <v>19.3</v>
      </c>
      <c r="V23" s="79">
        <f t="shared" si="8"/>
        <v>1.1352941176470588</v>
      </c>
      <c r="W23" s="90">
        <v>22</v>
      </c>
      <c r="X23" s="12">
        <v>18</v>
      </c>
      <c r="Y23" s="72">
        <f>X23/W23</f>
        <v>0.8181818181818182</v>
      </c>
      <c r="Z23" s="78">
        <v>25</v>
      </c>
      <c r="AA23" s="12">
        <v>28.8</v>
      </c>
      <c r="AB23" s="79">
        <f t="shared" si="4"/>
        <v>1.1520000000000001</v>
      </c>
    </row>
    <row r="24" spans="1:28" ht="30.75" customHeight="1">
      <c r="A24" s="20" t="s">
        <v>22</v>
      </c>
      <c r="B24" s="9">
        <f t="shared" si="12"/>
        <v>1720.5</v>
      </c>
      <c r="C24" s="3">
        <f t="shared" si="12"/>
        <v>1912.7</v>
      </c>
      <c r="D24" s="79">
        <f t="shared" si="0"/>
        <v>1.1117117117117117</v>
      </c>
      <c r="E24" s="10">
        <v>1710.5</v>
      </c>
      <c r="F24" s="3">
        <v>1897.3</v>
      </c>
      <c r="G24" s="72">
        <f t="shared" si="1"/>
        <v>1.1092078339666764</v>
      </c>
      <c r="H24" s="9">
        <v>10</v>
      </c>
      <c r="I24" s="3">
        <v>15.4</v>
      </c>
      <c r="J24" s="79">
        <f>I24/H24</f>
        <v>1.54</v>
      </c>
      <c r="K24" s="99"/>
      <c r="L24" s="3"/>
      <c r="M24" s="72" t="e">
        <f>L24/K24</f>
        <v>#DIV/0!</v>
      </c>
      <c r="N24" s="1"/>
      <c r="O24" s="4"/>
      <c r="P24" s="79" t="e">
        <f>O24/N24</f>
        <v>#DIV/0!</v>
      </c>
      <c r="Q24" s="90"/>
      <c r="R24" s="11"/>
      <c r="S24" s="72" t="e">
        <f t="shared" si="7"/>
        <v>#DIV/0!</v>
      </c>
      <c r="T24" s="78"/>
      <c r="U24" s="11"/>
      <c r="V24" s="79" t="e">
        <f t="shared" si="8"/>
        <v>#DIV/0!</v>
      </c>
      <c r="W24" s="90"/>
      <c r="X24" s="11"/>
      <c r="Y24" s="72" t="e">
        <f>X24/W24</f>
        <v>#DIV/0!</v>
      </c>
      <c r="Z24" s="78"/>
      <c r="AA24" s="12"/>
      <c r="AB24" s="79" t="e">
        <f t="shared" si="4"/>
        <v>#DIV/0!</v>
      </c>
    </row>
    <row r="25" spans="1:28" ht="20.25" customHeight="1">
      <c r="A25" s="20" t="s">
        <v>23</v>
      </c>
      <c r="B25" s="9"/>
      <c r="C25" s="4"/>
      <c r="D25" s="79"/>
      <c r="E25" s="10"/>
      <c r="F25" s="3"/>
      <c r="G25" s="72"/>
      <c r="H25" s="1"/>
      <c r="I25" s="4"/>
      <c r="J25" s="79"/>
      <c r="K25" s="99"/>
      <c r="L25" s="3"/>
      <c r="M25" s="72"/>
      <c r="N25" s="1"/>
      <c r="O25" s="4"/>
      <c r="P25" s="94"/>
      <c r="Q25" s="90"/>
      <c r="R25" s="13"/>
      <c r="S25" s="88"/>
      <c r="T25" s="78"/>
      <c r="U25" s="13"/>
      <c r="V25" s="79"/>
      <c r="W25" s="90"/>
      <c r="X25" s="11"/>
      <c r="Y25" s="72"/>
      <c r="Z25" s="80"/>
      <c r="AA25" s="11"/>
      <c r="AB25" s="79"/>
    </row>
    <row r="26" spans="1:28" ht="20.25" customHeight="1">
      <c r="A26" s="20" t="s">
        <v>24</v>
      </c>
      <c r="B26" s="9">
        <f>E26+H26+K26+N26+Q26+T26+W26+Z26</f>
        <v>167.5</v>
      </c>
      <c r="C26" s="3">
        <f>F26+I26+L26+O26+R26+U26+X26+AA26</f>
        <v>169.2</v>
      </c>
      <c r="D26" s="79">
        <f t="shared" si="0"/>
        <v>1.0101492537313432</v>
      </c>
      <c r="E26" s="10">
        <v>167.5</v>
      </c>
      <c r="F26" s="3">
        <v>169.2</v>
      </c>
      <c r="G26" s="72">
        <f t="shared" si="1"/>
        <v>1.0101492537313432</v>
      </c>
      <c r="H26" s="9"/>
      <c r="I26" s="3"/>
      <c r="J26" s="79" t="e">
        <f>I26/H26</f>
        <v>#DIV/0!</v>
      </c>
      <c r="K26" s="10"/>
      <c r="L26" s="3"/>
      <c r="M26" s="72" t="e">
        <f>L26/K26</f>
        <v>#DIV/0!</v>
      </c>
      <c r="N26" s="1"/>
      <c r="O26" s="4"/>
      <c r="P26" s="94"/>
      <c r="Q26" s="91"/>
      <c r="R26" s="11"/>
      <c r="S26" s="88"/>
      <c r="T26" s="80"/>
      <c r="U26" s="13"/>
      <c r="V26" s="79"/>
      <c r="W26" s="91"/>
      <c r="X26" s="11"/>
      <c r="Y26" s="72"/>
      <c r="Z26" s="80"/>
      <c r="AA26" s="11"/>
      <c r="AB26" s="79"/>
    </row>
    <row r="27" spans="1:28" ht="18" customHeight="1">
      <c r="A27" s="20" t="s">
        <v>25</v>
      </c>
      <c r="B27" s="9">
        <f>E27+H27+K27+N27+Q27+T27+W27+Z27</f>
        <v>0</v>
      </c>
      <c r="C27" s="3">
        <f>F27+I27+L27+O27+R27+U27+X27+AA27</f>
        <v>0</v>
      </c>
      <c r="D27" s="79" t="e">
        <f t="shared" si="0"/>
        <v>#DIV/0!</v>
      </c>
      <c r="E27" s="10"/>
      <c r="F27" s="3"/>
      <c r="G27" s="72" t="e">
        <f t="shared" si="1"/>
        <v>#DIV/0!</v>
      </c>
      <c r="H27" s="1"/>
      <c r="I27" s="3"/>
      <c r="J27" s="79" t="e">
        <f>I27/H27</f>
        <v>#DIV/0!</v>
      </c>
      <c r="K27" s="99"/>
      <c r="L27" s="3"/>
      <c r="M27" s="72" t="e">
        <f>L27/K27</f>
        <v>#DIV/0!</v>
      </c>
      <c r="N27" s="1"/>
      <c r="O27" s="4"/>
      <c r="P27" s="94"/>
      <c r="Q27" s="91"/>
      <c r="R27" s="11"/>
      <c r="S27" s="72" t="e">
        <f>R27/Q27</f>
        <v>#DIV/0!</v>
      </c>
      <c r="T27" s="80"/>
      <c r="U27" s="13"/>
      <c r="V27" s="79"/>
      <c r="W27" s="91"/>
      <c r="X27" s="11"/>
      <c r="Y27" s="72" t="e">
        <f>X27/W27</f>
        <v>#DIV/0!</v>
      </c>
      <c r="Z27" s="83"/>
      <c r="AA27" s="11"/>
      <c r="AB27" s="79" t="e">
        <f>AA27/Z27</f>
        <v>#DIV/0!</v>
      </c>
    </row>
    <row r="28" spans="1:28" ht="15.75" customHeight="1" thickBot="1">
      <c r="A28" s="23"/>
      <c r="B28" s="96"/>
      <c r="C28" s="101"/>
      <c r="D28" s="86"/>
      <c r="E28" s="100"/>
      <c r="F28" s="15"/>
      <c r="G28" s="74"/>
      <c r="H28" s="96"/>
      <c r="I28" s="101"/>
      <c r="J28" s="86"/>
      <c r="K28" s="100"/>
      <c r="L28" s="16"/>
      <c r="M28" s="74"/>
      <c r="N28" s="96"/>
      <c r="O28" s="97"/>
      <c r="P28" s="98"/>
      <c r="Q28" s="92"/>
      <c r="R28" s="17"/>
      <c r="S28" s="89"/>
      <c r="T28" s="93"/>
      <c r="U28" s="85"/>
      <c r="V28" s="86"/>
      <c r="W28" s="92"/>
      <c r="X28" s="17"/>
      <c r="Y28" s="74"/>
      <c r="Z28" s="84"/>
      <c r="AA28" s="85"/>
      <c r="AB28" s="86"/>
    </row>
    <row r="29" spans="1:28" ht="15.75" customHeight="1" thickBot="1">
      <c r="A29" s="67" t="s">
        <v>41</v>
      </c>
      <c r="B29" s="102">
        <f>B20+B9</f>
        <v>22432.800000000003</v>
      </c>
      <c r="C29" s="102">
        <f>C20+C9</f>
        <v>23720.899999999998</v>
      </c>
      <c r="D29" s="103">
        <f>C29/B29</f>
        <v>1.057420384437074</v>
      </c>
      <c r="E29" s="104">
        <f>SUM(E20+E9)</f>
        <v>14390.7</v>
      </c>
      <c r="F29" s="104">
        <f>SUM(F20+F9)</f>
        <v>15243.900000000001</v>
      </c>
      <c r="G29" s="103">
        <f t="shared" si="1"/>
        <v>1.0592882903541871</v>
      </c>
      <c r="H29" s="104">
        <f>SUM(H20+H9)</f>
        <v>5431</v>
      </c>
      <c r="I29" s="104">
        <f>SUM(I20+I9)</f>
        <v>5572.699999999999</v>
      </c>
      <c r="J29" s="103">
        <f>I29/H29</f>
        <v>1.026090959307678</v>
      </c>
      <c r="K29" s="104">
        <f>SUM(K20+K9)</f>
        <v>296.2</v>
      </c>
      <c r="L29" s="104">
        <f>SUM(L20+L9)</f>
        <v>315</v>
      </c>
      <c r="M29" s="103">
        <f>L29/K29</f>
        <v>1.063470627954085</v>
      </c>
      <c r="N29" s="104">
        <f>SUM(N20+N9)</f>
        <v>278.4</v>
      </c>
      <c r="O29" s="104">
        <f>SUM(O20+O9)</f>
        <v>291.6</v>
      </c>
      <c r="P29" s="103">
        <f>O29/N29</f>
        <v>1.0474137931034484</v>
      </c>
      <c r="Q29" s="104">
        <f>SUM(Q20+Q9)</f>
        <v>494.4</v>
      </c>
      <c r="R29" s="104">
        <f>SUM(R20+R9)</f>
        <v>601.8</v>
      </c>
      <c r="S29" s="103">
        <f>R29/Q29</f>
        <v>1.2172330097087378</v>
      </c>
      <c r="T29" s="104">
        <f>SUM(T20+T9)</f>
        <v>728.3</v>
      </c>
      <c r="U29" s="104">
        <f>SUM(U20+U9)</f>
        <v>779.0000000000001</v>
      </c>
      <c r="V29" s="103">
        <f>U29/T29</f>
        <v>1.0696141699848967</v>
      </c>
      <c r="W29" s="104">
        <f>SUM(W20+W9)</f>
        <v>545.3000000000001</v>
      </c>
      <c r="X29" s="104">
        <f>SUM(X20+X9)</f>
        <v>643.8</v>
      </c>
      <c r="Y29" s="103">
        <f>X29/W29</f>
        <v>1.1806345131120481</v>
      </c>
      <c r="Z29" s="104">
        <f>SUM(Z20+Z9)</f>
        <v>268.5</v>
      </c>
      <c r="AA29" s="104">
        <f>SUM(AA20+AA9)</f>
        <v>273.09999999999997</v>
      </c>
      <c r="AB29" s="105">
        <f>AA29/Z29</f>
        <v>1.0171322160148975</v>
      </c>
    </row>
    <row r="34" ht="12.75">
      <c r="C34" t="s">
        <v>45</v>
      </c>
    </row>
    <row r="40" ht="12.75">
      <c r="E40" s="5"/>
    </row>
  </sheetData>
  <sheetProtection/>
  <mergeCells count="15">
    <mergeCell ref="AA5:AB5"/>
    <mergeCell ref="A2:AB2"/>
    <mergeCell ref="A3:AB3"/>
    <mergeCell ref="A1:AB1"/>
    <mergeCell ref="Q7:S7"/>
    <mergeCell ref="B6:D7"/>
    <mergeCell ref="E6:AB6"/>
    <mergeCell ref="T7:V7"/>
    <mergeCell ref="Z7:AB7"/>
    <mergeCell ref="K7:M7"/>
    <mergeCell ref="N7:P7"/>
    <mergeCell ref="E7:G7"/>
    <mergeCell ref="H7:J7"/>
    <mergeCell ref="W7:Y7"/>
    <mergeCell ref="A6:A8"/>
  </mergeCells>
  <printOptions/>
  <pageMargins left="0.3937007874015748" right="0" top="0" bottom="0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80" zoomScaleNormal="80" zoomScalePageLayoutView="0" workbookViewId="0" topLeftCell="A5">
      <selection activeCell="J21" sqref="J21"/>
    </sheetView>
  </sheetViews>
  <sheetFormatPr defaultColWidth="9.140625" defaultRowHeight="12.75"/>
  <cols>
    <col min="1" max="1" width="52.14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1:5" ht="17.25" customHeight="1">
      <c r="A1" s="26"/>
      <c r="B1" s="26"/>
      <c r="C1" s="26"/>
      <c r="D1" s="108" t="s">
        <v>16</v>
      </c>
      <c r="E1" s="108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8" t="s">
        <v>4</v>
      </c>
      <c r="B3" s="108"/>
      <c r="C3" s="108"/>
      <c r="D3" s="108"/>
      <c r="E3" s="108"/>
    </row>
    <row r="4" spans="1:6" ht="39.75" customHeight="1">
      <c r="A4" s="108" t="s">
        <v>35</v>
      </c>
      <c r="B4" s="108"/>
      <c r="C4" s="108"/>
      <c r="D4" s="108"/>
      <c r="E4" s="108"/>
      <c r="F4" s="2"/>
    </row>
    <row r="5" spans="1:5" ht="17.25" customHeight="1">
      <c r="A5" s="108" t="s">
        <v>49</v>
      </c>
      <c r="B5" s="108"/>
      <c r="C5" s="108"/>
      <c r="D5" s="108"/>
      <c r="E5" s="108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9" t="s">
        <v>3</v>
      </c>
      <c r="E7" s="109"/>
    </row>
    <row r="8" spans="1:5" ht="85.5" customHeight="1" thickBot="1">
      <c r="A8" s="29" t="s">
        <v>0</v>
      </c>
      <c r="B8" s="30" t="s">
        <v>50</v>
      </c>
      <c r="C8" s="30" t="s">
        <v>51</v>
      </c>
      <c r="D8" s="30" t="s">
        <v>10</v>
      </c>
      <c r="E8" s="31" t="s">
        <v>1</v>
      </c>
    </row>
    <row r="9" spans="1:5" ht="17.25" customHeight="1" thickBot="1">
      <c r="A9" s="45" t="s">
        <v>17</v>
      </c>
      <c r="B9" s="46">
        <f>SUM(B10:B19)</f>
        <v>18758.5</v>
      </c>
      <c r="C9" s="46">
        <f>SUM(C10:C19)</f>
        <v>19780</v>
      </c>
      <c r="D9" s="46">
        <f>C9-B9</f>
        <v>1021.5</v>
      </c>
      <c r="E9" s="47">
        <f aca="true" t="shared" si="0" ref="E9:E29">C9/B9*100</f>
        <v>105.44553135911721</v>
      </c>
    </row>
    <row r="10" spans="1:5" ht="17.25" customHeight="1">
      <c r="A10" s="48" t="s">
        <v>6</v>
      </c>
      <c r="B10" s="35">
        <v>8445.8</v>
      </c>
      <c r="C10" s="35">
        <v>8930.9</v>
      </c>
      <c r="D10" s="35">
        <f aca="true" t="shared" si="1" ref="D10:D27">C10-B10</f>
        <v>485.10000000000036</v>
      </c>
      <c r="E10" s="33">
        <f t="shared" si="0"/>
        <v>105.74368325084657</v>
      </c>
    </row>
    <row r="11" spans="1:5" ht="17.25" customHeight="1">
      <c r="A11" s="36" t="s">
        <v>39</v>
      </c>
      <c r="B11" s="32">
        <v>4048</v>
      </c>
      <c r="C11" s="32">
        <v>4127.6</v>
      </c>
      <c r="D11" s="32">
        <f t="shared" si="1"/>
        <v>79.60000000000036</v>
      </c>
      <c r="E11" s="33">
        <f t="shared" si="0"/>
        <v>101.96640316205534</v>
      </c>
    </row>
    <row r="12" spans="1:5" ht="33" customHeight="1">
      <c r="A12" s="49" t="s">
        <v>43</v>
      </c>
      <c r="B12" s="32">
        <v>1331.5</v>
      </c>
      <c r="C12" s="32">
        <v>1445</v>
      </c>
      <c r="D12" s="32">
        <f t="shared" si="1"/>
        <v>113.5</v>
      </c>
      <c r="E12" s="33">
        <f t="shared" si="0"/>
        <v>108.52422080360495</v>
      </c>
    </row>
    <row r="13" spans="1:5" ht="38.25" customHeight="1">
      <c r="A13" s="49" t="s">
        <v>7</v>
      </c>
      <c r="B13" s="32">
        <v>1245</v>
      </c>
      <c r="C13" s="32">
        <v>1344.1</v>
      </c>
      <c r="D13" s="32">
        <f t="shared" si="1"/>
        <v>99.09999999999991</v>
      </c>
      <c r="E13" s="33">
        <f t="shared" si="0"/>
        <v>107.95983935742971</v>
      </c>
    </row>
    <row r="14" spans="1:5" ht="36.75" customHeight="1">
      <c r="A14" s="49" t="s">
        <v>40</v>
      </c>
      <c r="B14" s="32">
        <v>199.5</v>
      </c>
      <c r="C14" s="32">
        <v>214</v>
      </c>
      <c r="D14" s="32">
        <f>C14-B14</f>
        <v>14.5</v>
      </c>
      <c r="E14" s="33">
        <f t="shared" si="0"/>
        <v>107.26817042606515</v>
      </c>
    </row>
    <row r="15" spans="1:5" ht="23.25" customHeight="1">
      <c r="A15" s="49" t="s">
        <v>11</v>
      </c>
      <c r="B15" s="32">
        <v>996</v>
      </c>
      <c r="C15" s="32">
        <v>1042.2</v>
      </c>
      <c r="D15" s="32">
        <f>C15-B15</f>
        <v>46.200000000000045</v>
      </c>
      <c r="E15" s="33">
        <f>C15/B15*100</f>
        <v>104.63855421686748</v>
      </c>
    </row>
    <row r="16" spans="1:5" ht="17.25" customHeight="1">
      <c r="A16" s="36" t="s">
        <v>9</v>
      </c>
      <c r="B16" s="32">
        <v>4.5</v>
      </c>
      <c r="C16" s="32">
        <v>-119.2</v>
      </c>
      <c r="D16" s="32">
        <f t="shared" si="1"/>
        <v>-123.7</v>
      </c>
      <c r="E16" s="33">
        <f t="shared" si="0"/>
        <v>-2648.888888888889</v>
      </c>
    </row>
    <row r="17" spans="1:5" ht="17.25" customHeight="1">
      <c r="A17" s="36" t="s">
        <v>42</v>
      </c>
      <c r="B17" s="32">
        <v>2167</v>
      </c>
      <c r="C17" s="32">
        <v>2449</v>
      </c>
      <c r="D17" s="32">
        <f t="shared" si="1"/>
        <v>282</v>
      </c>
      <c r="E17" s="33">
        <f t="shared" si="0"/>
        <v>113.01338255652978</v>
      </c>
    </row>
    <row r="18" spans="1:5" ht="17.25" customHeight="1">
      <c r="A18" s="49" t="s">
        <v>8</v>
      </c>
      <c r="B18" s="32">
        <v>321.2</v>
      </c>
      <c r="C18" s="38">
        <v>346.4</v>
      </c>
      <c r="D18" s="32">
        <f t="shared" si="1"/>
        <v>25.19999999999999</v>
      </c>
      <c r="E18" s="33">
        <f t="shared" si="0"/>
        <v>107.84557907845578</v>
      </c>
    </row>
    <row r="19" spans="1:5" ht="17.25" customHeight="1" thickBot="1">
      <c r="A19" s="50" t="s">
        <v>13</v>
      </c>
      <c r="B19" s="57"/>
      <c r="C19" s="39"/>
      <c r="D19" s="39">
        <f t="shared" si="1"/>
        <v>0</v>
      </c>
      <c r="E19" s="43" t="e">
        <f t="shared" si="0"/>
        <v>#DIV/0!</v>
      </c>
    </row>
    <row r="20" spans="1:5" ht="17.25" customHeight="1" thickBot="1">
      <c r="A20" s="51" t="s">
        <v>18</v>
      </c>
      <c r="B20" s="47">
        <f>SUM(B21:B27)</f>
        <v>3674.3</v>
      </c>
      <c r="C20" s="52">
        <f>SUM(C21:C27)</f>
        <v>3940.8999999999996</v>
      </c>
      <c r="D20" s="46">
        <f t="shared" si="1"/>
        <v>266.59999999999945</v>
      </c>
      <c r="E20" s="47">
        <f t="shared" si="0"/>
        <v>107.2558038265792</v>
      </c>
    </row>
    <row r="21" spans="1:5" ht="54" customHeight="1">
      <c r="A21" s="53" t="s">
        <v>20</v>
      </c>
      <c r="B21" s="35">
        <v>1313.7</v>
      </c>
      <c r="C21" s="35">
        <v>1374</v>
      </c>
      <c r="D21" s="40">
        <f t="shared" si="1"/>
        <v>60.299999999999955</v>
      </c>
      <c r="E21" s="54">
        <f t="shared" si="0"/>
        <v>104.59008906142955</v>
      </c>
    </row>
    <row r="22" spans="1:5" ht="34.5" customHeight="1">
      <c r="A22" s="49" t="s">
        <v>12</v>
      </c>
      <c r="B22" s="32">
        <v>105.6</v>
      </c>
      <c r="C22" s="32">
        <v>105.7</v>
      </c>
      <c r="D22" s="32">
        <f t="shared" si="1"/>
        <v>0.10000000000000853</v>
      </c>
      <c r="E22" s="33">
        <f t="shared" si="0"/>
        <v>100.09469696969697</v>
      </c>
    </row>
    <row r="23" spans="1:5" ht="36.75" customHeight="1">
      <c r="A23" s="49" t="s">
        <v>21</v>
      </c>
      <c r="B23" s="32">
        <v>367</v>
      </c>
      <c r="C23" s="32">
        <v>379.3</v>
      </c>
      <c r="D23" s="32">
        <f t="shared" si="1"/>
        <v>12.300000000000011</v>
      </c>
      <c r="E23" s="33">
        <f t="shared" si="0"/>
        <v>103.35149863760218</v>
      </c>
    </row>
    <row r="24" spans="1:5" ht="36" customHeight="1">
      <c r="A24" s="49" t="s">
        <v>22</v>
      </c>
      <c r="B24" s="32">
        <v>1720.5</v>
      </c>
      <c r="C24" s="38">
        <v>1912.7</v>
      </c>
      <c r="D24" s="32">
        <f t="shared" si="1"/>
        <v>192.20000000000005</v>
      </c>
      <c r="E24" s="33">
        <f t="shared" si="0"/>
        <v>111.17117117117117</v>
      </c>
    </row>
    <row r="25" spans="1:5" ht="36" customHeight="1">
      <c r="A25" s="49" t="s">
        <v>23</v>
      </c>
      <c r="B25" s="32"/>
      <c r="C25" s="38"/>
      <c r="D25" s="32"/>
      <c r="E25" s="33"/>
    </row>
    <row r="26" spans="1:5" ht="36" customHeight="1">
      <c r="A26" s="49" t="s">
        <v>24</v>
      </c>
      <c r="B26" s="32">
        <v>167.5</v>
      </c>
      <c r="C26" s="32">
        <v>169.2</v>
      </c>
      <c r="D26" s="32">
        <f t="shared" si="1"/>
        <v>1.6999999999999886</v>
      </c>
      <c r="E26" s="33">
        <f t="shared" si="0"/>
        <v>101.01492537313432</v>
      </c>
    </row>
    <row r="27" spans="1:5" ht="18" customHeight="1">
      <c r="A27" s="49" t="s">
        <v>25</v>
      </c>
      <c r="B27" s="32"/>
      <c r="C27" s="38"/>
      <c r="D27" s="32">
        <f t="shared" si="1"/>
        <v>0</v>
      </c>
      <c r="E27" s="33" t="e">
        <f t="shared" si="0"/>
        <v>#DIV/0!</v>
      </c>
    </row>
    <row r="28" spans="1:5" ht="15.75" customHeight="1" thickBot="1">
      <c r="A28" s="55"/>
      <c r="B28" s="41"/>
      <c r="C28" s="41"/>
      <c r="D28" s="44"/>
      <c r="E28" s="66"/>
    </row>
    <row r="29" spans="1:5" ht="15.75" customHeight="1" thickBot="1">
      <c r="A29" s="45" t="s">
        <v>41</v>
      </c>
      <c r="B29" s="46">
        <f>SUM(B20+B9)</f>
        <v>22432.8</v>
      </c>
      <c r="C29" s="52">
        <f>SUM(C20+C9)</f>
        <v>23720.9</v>
      </c>
      <c r="D29" s="52">
        <f>C29-B29</f>
        <v>1288.1000000000022</v>
      </c>
      <c r="E29" s="47">
        <f t="shared" si="0"/>
        <v>105.74203844370744</v>
      </c>
    </row>
    <row r="40" ht="12.75">
      <c r="E40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vladimir</cp:lastModifiedBy>
  <cp:lastPrinted>2020-05-06T11:29:25Z</cp:lastPrinted>
  <dcterms:created xsi:type="dcterms:W3CDTF">1996-10-08T23:32:33Z</dcterms:created>
  <dcterms:modified xsi:type="dcterms:W3CDTF">2020-05-14T06:45:14Z</dcterms:modified>
  <cp:category/>
  <cp:version/>
  <cp:contentType/>
  <cp:contentStatus/>
</cp:coreProperties>
</file>