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480" windowHeight="8130" tabRatio="598" activeTab="0"/>
  </bookViews>
  <sheets>
    <sheet name="уборка зерновых" sheetId="1" r:id="rId1"/>
    <sheet name="уборка прочие" sheetId="2" r:id="rId2"/>
    <sheet name="корма" sheetId="3" r:id="rId3"/>
    <sheet name="полевые работы" sheetId="4" r:id="rId4"/>
    <sheet name="молоко" sheetId="5" r:id="rId5"/>
  </sheets>
  <definedNames>
    <definedName name="_xlnm.Print_Titles" localSheetId="2">'корма'!$A:$A,'корма'!$3:$27</definedName>
    <definedName name="_xlnm.Print_Titles" localSheetId="0">'уборка зерновых'!$A:$A,'уборка зерновых'!$24:$48</definedName>
    <definedName name="_xlnm.Print_Area" localSheetId="0">'уборка зерновых'!$A$1:$CK$48</definedName>
  </definedNames>
  <calcPr fullCalcOnLoad="1"/>
</workbook>
</file>

<file path=xl/sharedStrings.xml><?xml version="1.0" encoding="utf-8"?>
<sst xmlns="http://schemas.openxmlformats.org/spreadsheetml/2006/main" count="346" uniqueCount="168">
  <si>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</si>
  <si>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</si>
  <si>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</si>
  <si>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</si>
  <si>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</si>
  <si>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</si>
  <si>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</si>
  <si>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</si>
  <si>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</si>
  <si>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</si>
  <si>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</si>
  <si>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</si>
  <si>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</si>
  <si>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</si>
  <si>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</si>
  <si>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</si>
  <si>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</si>
  <si>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</si>
  <si>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</si>
  <si>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</si>
  <si>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</si>
  <si>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</si>
  <si>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</si>
  <si>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</si>
  <si>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</si>
  <si>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</si>
  <si>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Озимый рыжик</t>
  </si>
  <si>
    <t>Обмолочено, га</t>
  </si>
  <si>
    <t>Намолочено, тонн</t>
  </si>
  <si>
    <t>Урожайность, ц/га</t>
  </si>
  <si>
    <t xml:space="preserve">Зерновые и зернобобовые </t>
  </si>
  <si>
    <t>Горох</t>
  </si>
  <si>
    <t>Яровая пшеница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</si>
  <si>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</si>
  <si>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</si>
  <si>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</si>
  <si>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</si>
  <si>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</si>
  <si>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</si>
  <si>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</si>
  <si>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</si>
  <si>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</si>
  <si>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</si>
  <si>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</si>
  <si>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</si>
  <si>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</si>
  <si>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</si>
  <si>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</si>
  <si>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</si>
  <si>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</si>
  <si>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</si>
  <si>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</si>
  <si>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</si>
  <si>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</si>
  <si>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</si>
  <si>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</si>
  <si>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</si>
  <si>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</si>
  <si>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</si>
  <si>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</si>
  <si>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</si>
  <si>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</si>
  <si>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</si>
  <si>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</si>
  <si>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</si>
  <si>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</si>
  <si>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</si>
  <si>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</si>
  <si>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</si>
  <si>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</si>
  <si>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</si>
  <si>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</si>
  <si>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</si>
  <si>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</si>
  <si>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</si>
  <si>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</si>
  <si>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</si>
  <si>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</si>
  <si>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</si>
  <si>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</si>
  <si>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</si>
  <si>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</si>
  <si>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</si>
  <si>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</si>
  <si>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</si>
  <si>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</si>
  <si>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</si>
  <si>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</si>
  <si>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</si>
  <si>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</si>
  <si>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</si>
  <si>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</si>
  <si>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</si>
  <si>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</si>
  <si>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</si>
  <si>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Потребность и обеспеченность животноводства кормами  в общественном секторе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</si>
  <si>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</si>
  <si>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</si>
  <si>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</si>
  <si>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</si>
  <si>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</si>
  <si>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</si>
  <si>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</si>
  <si>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</si>
  <si>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</si>
  <si>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</si>
  <si>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</si>
  <si>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</si>
  <si>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</si>
  <si>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</si>
  <si>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</si>
  <si>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</si>
  <si>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</si>
  <si>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</si>
  <si>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</si>
  <si>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1739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</si>
  <si>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</si>
  <si>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</si>
  <si>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</si>
  <si>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</si>
  <si>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</si>
  <si>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</si>
  <si>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</si>
  <si>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</si>
  <si>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</si>
  <si>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</si>
  <si>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</si>
  <si>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</si>
  <si>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</si>
  <si>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</si>
  <si>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</si>
  <si>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</si>
  <si>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</si>
  <si>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</si>
  <si>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</si>
  <si>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</si>
  <si>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</si>
  <si>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</si>
  <si>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</si>
  <si>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</si>
  <si>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</si>
  <si>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</si>
  <si>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</si>
  <si>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</si>
  <si>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29.07</t>
  </si>
  <si>
    <t>01.08</t>
  </si>
  <si>
    <t>ООО Княжуха</t>
  </si>
  <si>
    <t>СПК Маяк</t>
  </si>
  <si>
    <t>ООО Агрозерно</t>
  </si>
  <si>
    <t>ООО Агросоюз</t>
  </si>
  <si>
    <t>ООО Чеботаевка</t>
  </si>
  <si>
    <t>ООО Заря</t>
  </si>
  <si>
    <t>ООО Весенний сюжет</t>
  </si>
  <si>
    <t>ИП Горелов</t>
  </si>
  <si>
    <t>КФХ Россия</t>
  </si>
  <si>
    <t>КХ Пронин</t>
  </si>
  <si>
    <t>Мелкие КХ</t>
  </si>
  <si>
    <t xml:space="preserve">Ячмень </t>
  </si>
  <si>
    <t xml:space="preserve">гречиха </t>
  </si>
  <si>
    <t>Кукуруза на зерно</t>
  </si>
  <si>
    <t xml:space="preserve">Сорго </t>
  </si>
  <si>
    <t>По   району</t>
  </si>
  <si>
    <t xml:space="preserve">Озимый рыжик </t>
  </si>
  <si>
    <t>ООО Агро-Атяшево</t>
  </si>
  <si>
    <t>ООО Магма ХД</t>
  </si>
  <si>
    <t>ООО Логос</t>
  </si>
  <si>
    <t>К/Х Смена</t>
  </si>
  <si>
    <t>Уборка сельскохозяйственных культур     31.07.2018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</si>
</sst>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0" fillId="0" borderId="10" xfId="59" applyFont="1" applyBorder="1" applyAlignment="1" applyProtection="1">
      <alignment horizontal="center" vertical="center" wrapText="1"/>
      <protection locked="0"/>
    </xf>
    <xf numFmtId="0" fontId="20" fillId="0" borderId="11" xfId="59" applyFont="1" applyBorder="1" applyAlignment="1" applyProtection="1">
      <alignment horizontal="center" vertical="center" wrapText="1"/>
      <protection locked="0"/>
    </xf>
    <xf numFmtId="0" fontId="20" fillId="0" borderId="12" xfId="59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wrapText="1"/>
      <protection locked="0"/>
    </xf>
    <xf numFmtId="0" fontId="20" fillId="0" borderId="12" xfId="0" applyFont="1" applyBorder="1" applyAlignment="1" applyProtection="1">
      <alignment horizontal="center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20" fillId="0" borderId="12" xfId="54" applyFont="1" applyBorder="1" applyAlignment="1" applyProtection="1">
      <alignment horizontal="center" vertical="center" textRotation="90" wrapText="1"/>
      <protection locked="0"/>
    </xf>
    <xf numFmtId="0" fontId="20" fillId="0" borderId="13" xfId="59" applyFont="1" applyBorder="1" applyAlignment="1" applyProtection="1">
      <alignment horizontal="center" vertical="center" wrapText="1"/>
      <protection locked="0"/>
    </xf>
    <xf numFmtId="0" fontId="20" fillId="0" borderId="13" xfId="54" applyFont="1" applyBorder="1" applyAlignment="1" applyProtection="1">
      <alignment horizontal="center" vertical="center" textRotation="90" wrapText="1"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0" borderId="10" xfId="0" applyFont="1" applyBorder="1" applyAlignment="1" applyProtection="1">
      <alignment horizontal="center" wrapText="1"/>
      <protection locked="0"/>
    </xf>
    <xf numFmtId="3" fontId="19" fillId="0" borderId="14" xfId="0" applyNumberFormat="1" applyFont="1" applyBorder="1" applyAlignment="1" applyProtection="1">
      <alignment horizontal="center" vertical="center"/>
      <protection hidden="1"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 locked="0"/>
    </xf>
    <xf numFmtId="1" fontId="19" fillId="0" borderId="14" xfId="0" applyNumberFormat="1" applyFont="1" applyBorder="1" applyAlignment="1" applyProtection="1">
      <alignment horizontal="center"/>
      <protection locked="0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59" applyFont="1" applyFill="1" applyBorder="1" applyProtection="1">
      <alignment/>
      <protection locked="0"/>
    </xf>
    <xf numFmtId="0" fontId="19" fillId="0" borderId="10" xfId="59" applyFont="1" applyBorder="1" applyAlignment="1" applyProtection="1">
      <alignment horizontal="center"/>
      <protection locked="0"/>
    </xf>
    <xf numFmtId="0" fontId="19" fillId="0" borderId="11" xfId="59" applyFont="1" applyBorder="1" applyAlignment="1" applyProtection="1">
      <alignment horizontal="center"/>
      <protection locked="0"/>
    </xf>
    <xf numFmtId="0" fontId="19" fillId="0" borderId="12" xfId="59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>
      <alignment horizontal="center"/>
    </xf>
    <xf numFmtId="1" fontId="19" fillId="0" borderId="10" xfId="59" applyNumberFormat="1" applyFont="1" applyBorder="1" applyAlignment="1" applyProtection="1">
      <alignment horizontal="center"/>
      <protection locked="0"/>
    </xf>
    <xf numFmtId="1" fontId="19" fillId="0" borderId="11" xfId="59" applyNumberFormat="1" applyFont="1" applyBorder="1" applyAlignment="1" applyProtection="1">
      <alignment horizontal="center"/>
      <protection locked="0"/>
    </xf>
    <xf numFmtId="172" fontId="19" fillId="0" borderId="11" xfId="59" applyNumberFormat="1" applyFont="1" applyBorder="1" applyAlignment="1" applyProtection="1">
      <alignment horizontal="center"/>
      <protection locked="0"/>
    </xf>
    <xf numFmtId="0" fontId="19" fillId="0" borderId="10" xfId="59" applyNumberFormat="1" applyFont="1" applyBorder="1" applyAlignment="1" applyProtection="1">
      <alignment horizontal="center" vertical="center" wrapText="1"/>
      <protection locked="0"/>
    </xf>
    <xf numFmtId="0" fontId="19" fillId="0" borderId="11" xfId="59" applyNumberFormat="1" applyFont="1" applyBorder="1" applyAlignment="1" applyProtection="1">
      <alignment horizontal="center" vertical="center" wrapText="1"/>
      <protection locked="0"/>
    </xf>
    <xf numFmtId="4" fontId="19" fillId="0" borderId="11" xfId="59" applyNumberFormat="1" applyFont="1" applyBorder="1" applyAlignment="1" applyProtection="1">
      <alignment horizontal="center" vertical="center" wrapText="1"/>
      <protection locked="0"/>
    </xf>
    <xf numFmtId="4" fontId="19" fillId="0" borderId="12" xfId="59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/>
    </xf>
    <xf numFmtId="0" fontId="19" fillId="0" borderId="13" xfId="59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/>
    </xf>
    <xf numFmtId="1" fontId="19" fillId="0" borderId="11" xfId="0" applyNumberFormat="1" applyFont="1" applyBorder="1" applyAlignment="1" applyProtection="1">
      <alignment horizontal="center"/>
      <protection/>
    </xf>
    <xf numFmtId="172" fontId="19" fillId="0" borderId="11" xfId="0" applyNumberFormat="1" applyFont="1" applyBorder="1" applyAlignment="1" applyProtection="1">
      <alignment horizontal="center"/>
      <protection/>
    </xf>
    <xf numFmtId="172" fontId="19" fillId="0" borderId="12" xfId="58" applyNumberFormat="1" applyFont="1" applyBorder="1" applyAlignment="1" applyProtection="1">
      <alignment horizontal="center"/>
      <protection hidden="1"/>
    </xf>
    <xf numFmtId="0" fontId="19" fillId="0" borderId="10" xfId="59" applyFont="1" applyBorder="1" applyAlignment="1" applyProtection="1">
      <alignment horizontal="center"/>
      <protection hidden="1"/>
    </xf>
    <xf numFmtId="0" fontId="19" fillId="0" borderId="11" xfId="59" applyFont="1" applyBorder="1" applyAlignment="1" applyProtection="1">
      <alignment horizontal="center"/>
      <protection hidden="1" locked="0"/>
    </xf>
    <xf numFmtId="172" fontId="19" fillId="0" borderId="12" xfId="59" applyNumberFormat="1" applyFont="1" applyBorder="1" applyAlignment="1" applyProtection="1">
      <alignment horizontal="center"/>
      <protection hidden="1"/>
    </xf>
    <xf numFmtId="1" fontId="19" fillId="0" borderId="10" xfId="0" applyNumberFormat="1" applyFont="1" applyFill="1" applyBorder="1" applyAlignment="1">
      <alignment horizontal="center"/>
    </xf>
    <xf numFmtId="0" fontId="19" fillId="0" borderId="10" xfId="58" applyNumberFormat="1" applyFont="1" applyBorder="1" applyAlignment="1" applyProtection="1">
      <alignment horizontal="center" vertical="center" wrapText="1"/>
      <protection hidden="1"/>
    </xf>
    <xf numFmtId="0" fontId="19" fillId="0" borderId="11" xfId="58" applyNumberFormat="1" applyFont="1" applyBorder="1" applyAlignment="1" applyProtection="1">
      <alignment horizontal="center" vertical="center" wrapText="1"/>
      <protection hidden="1"/>
    </xf>
    <xf numFmtId="4" fontId="19" fillId="0" borderId="11" xfId="58" applyNumberFormat="1" applyFont="1" applyBorder="1" applyAlignment="1" applyProtection="1">
      <alignment horizontal="center" vertical="center" wrapText="1"/>
      <protection hidden="1"/>
    </xf>
    <xf numFmtId="4" fontId="19" fillId="0" borderId="12" xfId="58" applyNumberFormat="1" applyFont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>
      <alignment horizontal="center"/>
    </xf>
    <xf numFmtId="0" fontId="19" fillId="0" borderId="11" xfId="59" applyFont="1" applyBorder="1" applyAlignment="1" applyProtection="1">
      <alignment horizontal="center"/>
      <protection hidden="1"/>
    </xf>
    <xf numFmtId="0" fontId="19" fillId="0" borderId="12" xfId="59" applyFont="1" applyBorder="1" applyAlignment="1" applyProtection="1">
      <alignment horizontal="center"/>
      <protection hidden="1"/>
    </xf>
    <xf numFmtId="0" fontId="19" fillId="0" borderId="11" xfId="59" applyNumberFormat="1" applyFont="1" applyBorder="1" applyAlignment="1" applyProtection="1">
      <alignment horizontal="center"/>
      <protection hidden="1" locked="0"/>
    </xf>
    <xf numFmtId="172" fontId="19" fillId="0" borderId="13" xfId="58" applyNumberFormat="1" applyFont="1" applyBorder="1" applyAlignment="1" applyProtection="1">
      <alignment horizontal="center"/>
      <protection hidden="1"/>
    </xf>
    <xf numFmtId="0" fontId="19" fillId="0" borderId="11" xfId="59" applyNumberFormat="1" applyFont="1" applyBorder="1" applyAlignment="1" applyProtection="1">
      <alignment horizontal="center"/>
      <protection hidden="1"/>
    </xf>
    <xf numFmtId="0" fontId="19" fillId="0" borderId="13" xfId="59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>
      <alignment horizontal="center"/>
    </xf>
    <xf numFmtId="1" fontId="19" fillId="0" borderId="11" xfId="59" applyNumberFormat="1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 locked="0"/>
    </xf>
    <xf numFmtId="1" fontId="19" fillId="0" borderId="11" xfId="0" applyNumberFormat="1" applyFont="1" applyBorder="1" applyAlignment="1">
      <alignment horizontal="center"/>
    </xf>
    <xf numFmtId="172" fontId="19" fillId="0" borderId="11" xfId="58" applyNumberFormat="1" applyFont="1" applyBorder="1" applyAlignment="1" applyProtection="1">
      <alignment horizontal="center"/>
      <protection hidden="1" locked="0"/>
    </xf>
    <xf numFmtId="172" fontId="19" fillId="0" borderId="11" xfId="58" applyNumberFormat="1" applyFont="1" applyBorder="1" applyAlignment="1" applyProtection="1">
      <alignment horizontal="center"/>
      <protection hidden="1"/>
    </xf>
    <xf numFmtId="0" fontId="19" fillId="0" borderId="11" xfId="58" applyNumberFormat="1" applyFont="1" applyBorder="1" applyAlignment="1" applyProtection="1">
      <alignment horizontal="center"/>
      <protection hidden="1" locked="0"/>
    </xf>
    <xf numFmtId="0" fontId="19" fillId="0" borderId="11" xfId="58" applyNumberFormat="1" applyFont="1" applyBorder="1" applyAlignment="1" applyProtection="1">
      <alignment horizontal="center"/>
      <protection hidden="1"/>
    </xf>
    <xf numFmtId="1" fontId="19" fillId="0" borderId="11" xfId="58" applyNumberFormat="1" applyFont="1" applyBorder="1" applyAlignment="1" applyProtection="1">
      <alignment horizontal="center"/>
      <protection hidden="1"/>
    </xf>
    <xf numFmtId="4" fontId="19" fillId="0" borderId="11" xfId="58" applyNumberFormat="1" applyFont="1" applyBorder="1" applyAlignment="1" applyProtection="1">
      <alignment horizontal="center"/>
      <protection hidden="1" locked="0"/>
    </xf>
    <xf numFmtId="3" fontId="19" fillId="0" borderId="10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0" fontId="19" fillId="0" borderId="18" xfId="59" applyFont="1" applyBorder="1" applyProtection="1">
      <alignment/>
      <protection locked="0"/>
    </xf>
    <xf numFmtId="0" fontId="19" fillId="0" borderId="10" xfId="59" applyFont="1" applyBorder="1" applyAlignment="1" applyProtection="1">
      <alignment horizontal="center"/>
      <protection/>
    </xf>
    <xf numFmtId="0" fontId="19" fillId="0" borderId="11" xfId="59" applyFont="1" applyBorder="1" applyAlignment="1" applyProtection="1">
      <alignment horizontal="center"/>
      <protection/>
    </xf>
    <xf numFmtId="0" fontId="19" fillId="0" borderId="12" xfId="59" applyFont="1" applyBorder="1" applyAlignment="1" applyProtection="1">
      <alignment horizontal="center"/>
      <protection/>
    </xf>
    <xf numFmtId="0" fontId="19" fillId="0" borderId="10" xfId="59" applyNumberFormat="1" applyFont="1" applyBorder="1" applyAlignment="1" applyProtection="1">
      <alignment horizontal="center" vertical="center" wrapText="1"/>
      <protection hidden="1"/>
    </xf>
    <xf numFmtId="0" fontId="19" fillId="0" borderId="11" xfId="59" applyNumberFormat="1" applyFont="1" applyBorder="1" applyAlignment="1" applyProtection="1">
      <alignment horizontal="center" vertical="center" wrapText="1"/>
      <protection hidden="1"/>
    </xf>
    <xf numFmtId="4" fontId="19" fillId="0" borderId="11" xfId="59" applyNumberFormat="1" applyFont="1" applyBorder="1" applyAlignment="1" applyProtection="1">
      <alignment horizontal="center" vertical="center" wrapText="1"/>
      <protection hidden="1"/>
    </xf>
    <xf numFmtId="4" fontId="19" fillId="0" borderId="12" xfId="59" applyNumberFormat="1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/>
      <protection hidden="1"/>
    </xf>
    <xf numFmtId="0" fontId="20" fillId="0" borderId="18" xfId="59" applyFont="1" applyBorder="1" applyProtection="1">
      <alignment/>
      <protection locked="0"/>
    </xf>
    <xf numFmtId="0" fontId="20" fillId="0" borderId="10" xfId="59" applyFont="1" applyBorder="1" applyAlignment="1" applyProtection="1">
      <alignment horizontal="center"/>
      <protection/>
    </xf>
    <xf numFmtId="0" fontId="20" fillId="0" borderId="11" xfId="59" applyFont="1" applyBorder="1" applyAlignment="1" applyProtection="1">
      <alignment horizontal="center"/>
      <protection/>
    </xf>
    <xf numFmtId="2" fontId="20" fillId="0" borderId="11" xfId="59" applyNumberFormat="1" applyFont="1" applyBorder="1" applyAlignment="1" applyProtection="1">
      <alignment horizontal="center"/>
      <protection/>
    </xf>
    <xf numFmtId="172" fontId="20" fillId="0" borderId="12" xfId="59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>
      <alignment horizontal="center"/>
    </xf>
    <xf numFmtId="0" fontId="20" fillId="0" borderId="10" xfId="59" applyNumberFormat="1" applyFont="1" applyBorder="1" applyAlignment="1" applyProtection="1">
      <alignment horizontal="center" vertical="center" wrapText="1"/>
      <protection/>
    </xf>
    <xf numFmtId="0" fontId="20" fillId="0" borderId="11" xfId="59" applyNumberFormat="1" applyFont="1" applyBorder="1" applyAlignment="1" applyProtection="1">
      <alignment horizontal="center" vertical="center" wrapText="1"/>
      <protection/>
    </xf>
    <xf numFmtId="4" fontId="20" fillId="0" borderId="11" xfId="59" applyNumberFormat="1" applyFont="1" applyBorder="1" applyAlignment="1" applyProtection="1">
      <alignment horizontal="center" vertical="center" wrapText="1"/>
      <protection/>
    </xf>
    <xf numFmtId="4" fontId="20" fillId="0" borderId="12" xfId="59" applyNumberFormat="1" applyFont="1" applyBorder="1" applyAlignment="1" applyProtection="1">
      <alignment horizontal="center" vertical="center" wrapText="1"/>
      <protection/>
    </xf>
    <xf numFmtId="172" fontId="20" fillId="0" borderId="12" xfId="58" applyNumberFormat="1" applyFont="1" applyBorder="1" applyAlignment="1" applyProtection="1">
      <alignment horizontal="center"/>
      <protection hidden="1"/>
    </xf>
    <xf numFmtId="4" fontId="20" fillId="0" borderId="11" xfId="59" applyNumberFormat="1" applyFont="1" applyBorder="1" applyAlignment="1" applyProtection="1">
      <alignment horizontal="center"/>
      <protection/>
    </xf>
    <xf numFmtId="172" fontId="20" fillId="0" borderId="13" xfId="59" applyNumberFormat="1" applyFont="1" applyBorder="1" applyAlignment="1" applyProtection="1">
      <alignment horizontal="center"/>
      <protection/>
    </xf>
    <xf numFmtId="0" fontId="20" fillId="0" borderId="11" xfId="59" applyNumberFormat="1" applyFont="1" applyBorder="1" applyAlignment="1" applyProtection="1">
      <alignment horizontal="center"/>
      <protection/>
    </xf>
    <xf numFmtId="172" fontId="20" fillId="0" borderId="11" xfId="59" applyNumberFormat="1" applyFont="1" applyBorder="1" applyAlignment="1" applyProtection="1">
      <alignment horizontal="center"/>
      <protection/>
    </xf>
    <xf numFmtId="172" fontId="20" fillId="0" borderId="12" xfId="59" applyNumberFormat="1" applyFont="1" applyBorder="1" applyAlignment="1" applyProtection="1">
      <alignment horizontal="center"/>
      <protection hidden="1"/>
    </xf>
    <xf numFmtId="172" fontId="20" fillId="0" borderId="12" xfId="0" applyNumberFormat="1" applyFont="1" applyBorder="1" applyAlignment="1" applyProtection="1">
      <alignment horizontal="center"/>
      <protection/>
    </xf>
    <xf numFmtId="0" fontId="19" fillId="0" borderId="19" xfId="59" applyFont="1" applyBorder="1" applyProtection="1">
      <alignment/>
      <protection locked="0"/>
    </xf>
    <xf numFmtId="0" fontId="19" fillId="0" borderId="20" xfId="59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59" applyNumberFormat="1" applyFont="1" applyBorder="1" applyAlignment="1" applyProtection="1">
      <alignment horizontal="center"/>
      <protection/>
    </xf>
    <xf numFmtId="0" fontId="19" fillId="0" borderId="21" xfId="59" applyFont="1" applyBorder="1" applyAlignment="1" applyProtection="1">
      <alignment horizontal="center"/>
      <protection/>
    </xf>
    <xf numFmtId="172" fontId="19" fillId="0" borderId="12" xfId="59" applyNumberFormat="1" applyFont="1" applyBorder="1" applyAlignment="1" applyProtection="1">
      <alignment horizontal="center"/>
      <protection/>
    </xf>
    <xf numFmtId="172" fontId="19" fillId="0" borderId="21" xfId="0" applyNumberFormat="1" applyFont="1" applyBorder="1" applyAlignment="1">
      <alignment horizontal="center"/>
    </xf>
    <xf numFmtId="172" fontId="19" fillId="0" borderId="22" xfId="0" applyNumberFormat="1" applyFont="1" applyBorder="1" applyAlignment="1" applyProtection="1">
      <alignment horizontal="center"/>
      <protection/>
    </xf>
    <xf numFmtId="0" fontId="19" fillId="0" borderId="20" xfId="59" applyNumberFormat="1" applyFont="1" applyBorder="1" applyAlignment="1" applyProtection="1">
      <alignment horizontal="center" vertical="center" wrapText="1"/>
      <protection/>
    </xf>
    <xf numFmtId="0" fontId="19" fillId="0" borderId="21" xfId="59" applyNumberFormat="1" applyFont="1" applyBorder="1" applyAlignment="1" applyProtection="1">
      <alignment horizontal="center" vertical="center" wrapText="1"/>
      <protection/>
    </xf>
    <xf numFmtId="4" fontId="19" fillId="0" borderId="21" xfId="59" applyNumberFormat="1" applyFont="1" applyBorder="1" applyAlignment="1" applyProtection="1">
      <alignment horizontal="center" vertical="center" wrapText="1"/>
      <protection/>
    </xf>
    <xf numFmtId="4" fontId="19" fillId="0" borderId="22" xfId="59" applyNumberFormat="1" applyFont="1" applyBorder="1" applyAlignment="1" applyProtection="1">
      <alignment horizontal="center" vertical="center" wrapText="1"/>
      <protection/>
    </xf>
    <xf numFmtId="1" fontId="19" fillId="0" borderId="20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1" fontId="19" fillId="0" borderId="22" xfId="59" applyNumberFormat="1" applyFont="1" applyBorder="1" applyAlignment="1" applyProtection="1">
      <alignment horizontal="center"/>
      <protection/>
    </xf>
    <xf numFmtId="1" fontId="19" fillId="0" borderId="23" xfId="59" applyNumberFormat="1" applyFont="1" applyBorder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172" fontId="19" fillId="0" borderId="12" xfId="0" applyNumberFormat="1" applyFont="1" applyBorder="1" applyAlignment="1" applyProtection="1">
      <alignment horizontal="center"/>
      <protection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/>
      <protection locked="0"/>
    </xf>
    <xf numFmtId="4" fontId="19" fillId="0" borderId="14" xfId="0" applyNumberFormat="1" applyFont="1" applyBorder="1" applyAlignment="1" applyProtection="1">
      <alignment horizontal="center"/>
      <protection locked="0"/>
    </xf>
    <xf numFmtId="0" fontId="20" fillId="0" borderId="14" xfId="54" applyFont="1" applyBorder="1" applyAlignment="1" applyProtection="1">
      <alignment horizontal="center" vertical="center" textRotation="90" wrapText="1"/>
      <protection locked="0"/>
    </xf>
    <xf numFmtId="0" fontId="20" fillId="24" borderId="14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Border="1" applyAlignment="1" applyProtection="1">
      <alignment horizontal="center" vertical="center" textRotation="90" wrapText="1"/>
      <protection locked="0"/>
    </xf>
    <xf numFmtId="0" fontId="19" fillId="0" borderId="24" xfId="59" applyFont="1" applyBorder="1" applyProtection="1">
      <alignment/>
      <protection locked="0"/>
    </xf>
    <xf numFmtId="3" fontId="19" fillId="0" borderId="14" xfId="0" applyNumberFormat="1" applyFont="1" applyBorder="1" applyAlignment="1" applyProtection="1">
      <alignment horizontal="center" vertical="center"/>
      <protection locked="0"/>
    </xf>
    <xf numFmtId="173" fontId="19" fillId="0" borderId="14" xfId="0" applyNumberFormat="1" applyFont="1" applyBorder="1" applyAlignment="1" applyProtection="1">
      <alignment horizontal="center" vertical="center"/>
      <protection locked="0"/>
    </xf>
    <xf numFmtId="3" fontId="19" fillId="0" borderId="14" xfId="0" applyNumberFormat="1" applyFont="1" applyBorder="1" applyAlignment="1">
      <alignment horizontal="center" vertical="center" wrapText="1"/>
    </xf>
    <xf numFmtId="0" fontId="19" fillId="0" borderId="14" xfId="59" applyFont="1" applyBorder="1" applyProtection="1">
      <alignment/>
      <protection locked="0"/>
    </xf>
    <xf numFmtId="0" fontId="19" fillId="24" borderId="24" xfId="59" applyFont="1" applyFill="1" applyBorder="1" applyProtection="1">
      <alignment/>
      <protection locked="0"/>
    </xf>
    <xf numFmtId="3" fontId="19" fillId="0" borderId="14" xfId="0" applyNumberFormat="1" applyFont="1" applyBorder="1" applyAlignment="1" applyProtection="1">
      <alignment horizontal="center" vertical="center"/>
      <protection hidden="1"/>
    </xf>
    <xf numFmtId="173" fontId="19" fillId="0" borderId="14" xfId="0" applyNumberFormat="1" applyFont="1" applyBorder="1" applyAlignment="1" applyProtection="1">
      <alignment horizontal="center" vertical="center"/>
      <protection hidden="1" locked="0"/>
    </xf>
    <xf numFmtId="173" fontId="19" fillId="0" borderId="14" xfId="58" applyNumberFormat="1" applyFont="1" applyBorder="1" applyAlignment="1" applyProtection="1">
      <alignment horizontal="center" vertical="center"/>
      <protection hidden="1"/>
    </xf>
    <xf numFmtId="172" fontId="19" fillId="0" borderId="14" xfId="0" applyNumberFormat="1" applyFont="1" applyBorder="1" applyAlignment="1">
      <alignment horizontal="center"/>
    </xf>
    <xf numFmtId="172" fontId="19" fillId="0" borderId="14" xfId="0" applyNumberFormat="1" applyFont="1" applyBorder="1" applyAlignment="1" applyProtection="1">
      <alignment horizontal="center"/>
      <protection locked="0"/>
    </xf>
    <xf numFmtId="1" fontId="19" fillId="0" borderId="14" xfId="0" applyNumberFormat="1" applyFont="1" applyFill="1" applyBorder="1" applyAlignment="1">
      <alignment horizontal="center"/>
    </xf>
    <xf numFmtId="172" fontId="19" fillId="0" borderId="14" xfId="58" applyNumberFormat="1" applyFont="1" applyBorder="1" applyAlignment="1" applyProtection="1">
      <alignment horizontal="center"/>
      <protection hidden="1"/>
    </xf>
    <xf numFmtId="1" fontId="19" fillId="0" borderId="15" xfId="0" applyNumberFormat="1" applyFont="1" applyBorder="1" applyAlignment="1" applyProtection="1">
      <alignment horizontal="center"/>
      <protection locked="0"/>
    </xf>
    <xf numFmtId="0" fontId="19" fillId="0" borderId="14" xfId="0" applyFont="1" applyBorder="1" applyAlignment="1">
      <alignment horizontal="center"/>
    </xf>
    <xf numFmtId="0" fontId="20" fillId="0" borderId="24" xfId="59" applyFont="1" applyBorder="1" applyProtection="1">
      <alignment/>
      <protection locked="0"/>
    </xf>
    <xf numFmtId="3" fontId="20" fillId="0" borderId="14" xfId="59" applyNumberFormat="1" applyFont="1" applyBorder="1" applyAlignment="1" applyProtection="1">
      <alignment horizontal="center" vertical="center"/>
      <protection/>
    </xf>
    <xf numFmtId="173" fontId="20" fillId="0" borderId="14" xfId="0" applyNumberFormat="1" applyFont="1" applyBorder="1" applyAlignment="1" applyProtection="1">
      <alignment horizontal="center" vertical="center"/>
      <protection hidden="1" locked="0"/>
    </xf>
    <xf numFmtId="173" fontId="20" fillId="0" borderId="14" xfId="0" applyNumberFormat="1" applyFont="1" applyBorder="1" applyAlignment="1" applyProtection="1">
      <alignment horizontal="center" vertical="center"/>
      <protection/>
    </xf>
    <xf numFmtId="0" fontId="30" fillId="0" borderId="14" xfId="0" applyFont="1" applyBorder="1" applyAlignment="1" applyProtection="1">
      <alignment horizontal="center"/>
      <protection/>
    </xf>
    <xf numFmtId="172" fontId="20" fillId="0" borderId="14" xfId="59" applyNumberFormat="1" applyFont="1" applyBorder="1" applyAlignment="1" applyProtection="1">
      <alignment horizontal="center"/>
      <protection/>
    </xf>
    <xf numFmtId="172" fontId="20" fillId="0" borderId="14" xfId="0" applyNumberFormat="1" applyFont="1" applyBorder="1" applyAlignment="1" applyProtection="1">
      <alignment horizontal="center"/>
      <protection locked="0"/>
    </xf>
    <xf numFmtId="172" fontId="20" fillId="0" borderId="14" xfId="0" applyNumberFormat="1" applyFont="1" applyBorder="1" applyAlignment="1" applyProtection="1">
      <alignment horizontal="center"/>
      <protection/>
    </xf>
    <xf numFmtId="1" fontId="20" fillId="0" borderId="14" xfId="0" applyNumberFormat="1" applyFont="1" applyBorder="1" applyAlignment="1" applyProtection="1">
      <alignment horizontal="center"/>
      <protection/>
    </xf>
    <xf numFmtId="172" fontId="20" fillId="0" borderId="15" xfId="0" applyNumberFormat="1" applyFont="1" applyBorder="1" applyAlignment="1" applyProtection="1">
      <alignment horizontal="center"/>
      <protection locked="0"/>
    </xf>
    <xf numFmtId="0" fontId="19" fillId="0" borderId="25" xfId="0" applyFont="1" applyBorder="1" applyAlignment="1">
      <alignment/>
    </xf>
    <xf numFmtId="172" fontId="19" fillId="0" borderId="16" xfId="0" applyNumberFormat="1" applyFont="1" applyBorder="1" applyAlignment="1">
      <alignment horizontal="center"/>
    </xf>
    <xf numFmtId="0" fontId="20" fillId="0" borderId="0" xfId="59" applyFont="1" applyAlignment="1">
      <alignment horizontal="center" wrapText="1"/>
      <protection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19" fillId="0" borderId="26" xfId="0" applyFont="1" applyBorder="1" applyAlignment="1">
      <alignment horizontal="center" vertical="center"/>
    </xf>
    <xf numFmtId="0" fontId="20" fillId="0" borderId="0" xfId="59" applyFont="1">
      <alignment/>
      <protection/>
    </xf>
    <xf numFmtId="0" fontId="20" fillId="0" borderId="10" xfId="59" applyFont="1" applyBorder="1" applyAlignment="1">
      <alignment horizontal="center" vertical="center" wrapText="1"/>
      <protection/>
    </xf>
    <xf numFmtId="0" fontId="20" fillId="0" borderId="11" xfId="59" applyFont="1" applyBorder="1" applyAlignment="1">
      <alignment horizontal="center" vertical="center" wrapText="1"/>
      <protection/>
    </xf>
    <xf numFmtId="0" fontId="20" fillId="0" borderId="11" xfId="59" applyFont="1" applyBorder="1" applyAlignment="1">
      <alignment horizontal="center" vertical="center"/>
      <protection/>
    </xf>
    <xf numFmtId="0" fontId="20" fillId="0" borderId="12" xfId="0" applyFont="1" applyBorder="1" applyAlignment="1">
      <alignment horizontal="center" vertical="center"/>
    </xf>
    <xf numFmtId="0" fontId="19" fillId="0" borderId="18" xfId="59" applyFont="1" applyBorder="1">
      <alignment/>
      <protection/>
    </xf>
    <xf numFmtId="1" fontId="19" fillId="0" borderId="10" xfId="0" applyNumberFormat="1" applyFont="1" applyBorder="1" applyAlignment="1">
      <alignment horizontal="center" vertical="center"/>
    </xf>
    <xf numFmtId="1" fontId="19" fillId="0" borderId="11" xfId="59" applyNumberFormat="1" applyFont="1" applyBorder="1" applyAlignment="1">
      <alignment horizontal="center"/>
      <protection/>
    </xf>
    <xf numFmtId="172" fontId="19" fillId="0" borderId="12" xfId="59" applyNumberFormat="1" applyFont="1" applyBorder="1" applyAlignment="1">
      <alignment horizontal="center" vertical="center"/>
      <protection/>
    </xf>
    <xf numFmtId="180" fontId="19" fillId="0" borderId="10" xfId="0" applyNumberFormat="1" applyFont="1" applyBorder="1" applyAlignment="1">
      <alignment horizontal="center" vertical="center" wrapText="1"/>
    </xf>
    <xf numFmtId="0" fontId="19" fillId="0" borderId="11" xfId="59" applyFont="1" applyBorder="1" applyAlignment="1">
      <alignment horizontal="center"/>
      <protection/>
    </xf>
    <xf numFmtId="1" fontId="19" fillId="0" borderId="12" xfId="59" applyNumberFormat="1" applyFont="1" applyBorder="1" applyAlignment="1">
      <alignment horizontal="center"/>
      <protection/>
    </xf>
    <xf numFmtId="1" fontId="19" fillId="0" borderId="10" xfId="0" applyNumberFormat="1" applyFont="1" applyBorder="1" applyAlignment="1">
      <alignment horizontal="center" vertical="center" wrapText="1"/>
    </xf>
    <xf numFmtId="0" fontId="19" fillId="0" borderId="18" xfId="59" applyFont="1" applyFill="1" applyBorder="1">
      <alignment/>
      <protection/>
    </xf>
    <xf numFmtId="0" fontId="20" fillId="0" borderId="18" xfId="59" applyFont="1" applyBorder="1">
      <alignment/>
      <protection/>
    </xf>
    <xf numFmtId="1" fontId="20" fillId="0" borderId="10" xfId="59" applyNumberFormat="1" applyFont="1" applyBorder="1" applyAlignment="1">
      <alignment horizontal="center"/>
      <protection/>
    </xf>
    <xf numFmtId="1" fontId="20" fillId="0" borderId="11" xfId="59" applyNumberFormat="1" applyFont="1" applyBorder="1" applyAlignment="1">
      <alignment horizontal="center"/>
      <protection/>
    </xf>
    <xf numFmtId="172" fontId="20" fillId="0" borderId="12" xfId="59" applyNumberFormat="1" applyFont="1" applyBorder="1" applyAlignment="1">
      <alignment horizontal="center" vertical="center"/>
      <protection/>
    </xf>
    <xf numFmtId="0" fontId="19" fillId="0" borderId="19" xfId="59" applyFont="1" applyBorder="1">
      <alignment/>
      <protection/>
    </xf>
    <xf numFmtId="1" fontId="19" fillId="0" borderId="20" xfId="59" applyNumberFormat="1" applyFont="1" applyBorder="1" applyAlignment="1">
      <alignment horizontal="center"/>
      <protection/>
    </xf>
    <xf numFmtId="1" fontId="19" fillId="0" borderId="21" xfId="59" applyNumberFormat="1" applyFont="1" applyBorder="1" applyAlignment="1">
      <alignment horizontal="center"/>
      <protection/>
    </xf>
    <xf numFmtId="0" fontId="19" fillId="0" borderId="21" xfId="59" applyFont="1" applyBorder="1" applyAlignment="1">
      <alignment horizontal="center"/>
      <protection/>
    </xf>
    <xf numFmtId="172" fontId="19" fillId="0" borderId="22" xfId="59" applyNumberFormat="1" applyFont="1" applyBorder="1" applyAlignment="1">
      <alignment horizontal="center" vertical="center"/>
      <protection/>
    </xf>
    <xf numFmtId="1" fontId="19" fillId="0" borderId="22" xfId="59" applyNumberFormat="1" applyFont="1" applyBorder="1" applyAlignment="1">
      <alignment horizontal="center"/>
      <protection/>
    </xf>
    <xf numFmtId="0" fontId="19" fillId="0" borderId="22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vertical="center"/>
    </xf>
    <xf numFmtId="14" fontId="25" fillId="0" borderId="26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5" fillId="0" borderId="18" xfId="62" applyFont="1" applyFill="1" applyBorder="1" applyAlignment="1" applyProtection="1">
      <alignment vertical="center"/>
      <protection locked="0"/>
    </xf>
    <xf numFmtId="0" fontId="35" fillId="0" borderId="10" xfId="62" applyNumberFormat="1" applyFont="1" applyFill="1" applyBorder="1" applyAlignment="1" applyProtection="1">
      <alignment horizontal="center" vertical="center"/>
      <protection locked="0"/>
    </xf>
    <xf numFmtId="0" fontId="35" fillId="0" borderId="11" xfId="62" applyNumberFormat="1" applyFont="1" applyFill="1" applyBorder="1" applyAlignment="1" applyProtection="1">
      <alignment horizontal="center" vertical="center"/>
      <protection locked="0"/>
    </xf>
    <xf numFmtId="1" fontId="35" fillId="0" borderId="13" xfId="62" applyNumberFormat="1" applyFont="1" applyFill="1" applyBorder="1" applyAlignment="1" applyProtection="1">
      <alignment horizontal="center" vertical="center"/>
      <protection locked="0"/>
    </xf>
    <xf numFmtId="1" fontId="35" fillId="0" borderId="10" xfId="62" applyNumberFormat="1" applyFont="1" applyFill="1" applyBorder="1" applyAlignment="1" applyProtection="1">
      <alignment horizontal="center" vertical="center"/>
      <protection locked="0"/>
    </xf>
    <xf numFmtId="1" fontId="35" fillId="0" borderId="11" xfId="62" applyNumberFormat="1" applyFont="1" applyFill="1" applyBorder="1" applyAlignment="1" applyProtection="1">
      <alignment horizontal="center" vertical="center"/>
      <protection locked="0"/>
    </xf>
    <xf numFmtId="1" fontId="35" fillId="0" borderId="12" xfId="62" applyNumberFormat="1" applyFont="1" applyFill="1" applyBorder="1" applyAlignment="1" applyProtection="1">
      <alignment horizontal="center" vertical="center"/>
      <protection locked="0"/>
    </xf>
    <xf numFmtId="0" fontId="35" fillId="0" borderId="10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0" fontId="26" fillId="0" borderId="18" xfId="62" applyFont="1" applyFill="1" applyBorder="1" applyAlignment="1" applyProtection="1">
      <alignment vertical="center"/>
      <protection locked="0"/>
    </xf>
    <xf numFmtId="0" fontId="35" fillId="0" borderId="10" xfId="62" applyFont="1" applyFill="1" applyBorder="1" applyAlignment="1" applyProtection="1">
      <alignment horizontal="center" vertical="center"/>
      <protection locked="0"/>
    </xf>
    <xf numFmtId="0" fontId="35" fillId="0" borderId="11" xfId="62" applyFont="1" applyFill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1" fontId="26" fillId="0" borderId="23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1" fontId="26" fillId="0" borderId="21" xfId="0" applyNumberFormat="1" applyFont="1" applyFill="1" applyBorder="1" applyAlignment="1" applyProtection="1">
      <alignment horizontal="center" vertical="center"/>
      <protection locked="0"/>
    </xf>
    <xf numFmtId="1" fontId="26" fillId="0" borderId="22" xfId="0" applyNumberFormat="1" applyFont="1" applyFill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27" xfId="62" applyFont="1" applyFill="1" applyBorder="1" applyAlignment="1" applyProtection="1">
      <alignment horizontal="center" vertical="center"/>
      <protection/>
    </xf>
    <xf numFmtId="14" fontId="20" fillId="0" borderId="27" xfId="62" applyNumberFormat="1" applyFont="1" applyFill="1" applyBorder="1" applyAlignment="1" applyProtection="1">
      <alignment horizontal="center" vertical="center"/>
      <protection/>
    </xf>
    <xf numFmtId="49" fontId="37" fillId="0" borderId="16" xfId="56" applyNumberFormat="1" applyFont="1" applyBorder="1" applyAlignment="1">
      <alignment horizontal="center" vertical="center"/>
      <protection/>
    </xf>
    <xf numFmtId="0" fontId="37" fillId="0" borderId="16" xfId="60" applyFont="1" applyBorder="1" applyAlignment="1" applyProtection="1">
      <alignment horizontal="center" vertical="center"/>
      <protection locked="0"/>
    </xf>
    <xf numFmtId="0" fontId="37" fillId="0" borderId="17" xfId="60" applyFont="1" applyBorder="1" applyAlignment="1" applyProtection="1">
      <alignment horizontal="center" vertical="center"/>
      <protection locked="0"/>
    </xf>
    <xf numFmtId="0" fontId="38" fillId="24" borderId="28" xfId="56" applyFont="1" applyFill="1" applyBorder="1" applyAlignment="1">
      <alignment vertical="top" wrapText="1"/>
      <protection/>
    </xf>
    <xf numFmtId="1" fontId="37" fillId="24" borderId="29" xfId="56" applyNumberFormat="1" applyFont="1" applyFill="1" applyBorder="1" applyAlignment="1">
      <alignment horizontal="center"/>
      <protection/>
    </xf>
    <xf numFmtId="172" fontId="37" fillId="24" borderId="29" xfId="56" applyNumberFormat="1" applyFont="1" applyFill="1" applyBorder="1" applyAlignment="1">
      <alignment horizontal="center"/>
      <protection/>
    </xf>
    <xf numFmtId="172" fontId="37" fillId="25" borderId="29" xfId="55" applyNumberFormat="1" applyFont="1" applyFill="1" applyBorder="1" applyAlignment="1">
      <alignment horizontal="center"/>
      <protection/>
    </xf>
    <xf numFmtId="172" fontId="37" fillId="24" borderId="29" xfId="57" applyNumberFormat="1" applyFont="1" applyFill="1" applyBorder="1" applyAlignment="1">
      <alignment horizontal="center"/>
      <protection/>
    </xf>
    <xf numFmtId="172" fontId="37" fillId="24" borderId="29" xfId="60" applyNumberFormat="1" applyFont="1" applyFill="1" applyBorder="1" applyAlignment="1" applyProtection="1">
      <alignment horizontal="center" vertical="center"/>
      <protection locked="0"/>
    </xf>
    <xf numFmtId="172" fontId="37" fillId="25" borderId="29" xfId="60" applyNumberFormat="1" applyFont="1" applyFill="1" applyBorder="1" applyAlignment="1" applyProtection="1">
      <alignment horizontal="center" vertical="center"/>
      <protection locked="0"/>
    </xf>
    <xf numFmtId="172" fontId="37" fillId="24" borderId="29" xfId="60" applyNumberFormat="1" applyFont="1" applyFill="1" applyBorder="1" applyAlignment="1" applyProtection="1">
      <alignment horizontal="center"/>
      <protection/>
    </xf>
    <xf numFmtId="172" fontId="37" fillId="24" borderId="29" xfId="60" applyNumberFormat="1" applyFont="1" applyFill="1" applyBorder="1" applyAlignment="1" applyProtection="1">
      <alignment horizontal="center"/>
      <protection locked="0"/>
    </xf>
    <xf numFmtId="172" fontId="37" fillId="24" borderId="30" xfId="60" applyNumberFormat="1" applyFont="1" applyFill="1" applyBorder="1" applyAlignment="1" applyProtection="1">
      <alignment horizontal="center"/>
      <protection locked="0"/>
    </xf>
    <xf numFmtId="0" fontId="38" fillId="0" borderId="24" xfId="56" applyFont="1" applyFill="1" applyBorder="1" applyAlignment="1">
      <alignment vertical="top" wrapText="1"/>
      <protection/>
    </xf>
    <xf numFmtId="1" fontId="37" fillId="24" borderId="14" xfId="56" applyNumberFormat="1" applyFont="1" applyFill="1" applyBorder="1" applyAlignment="1">
      <alignment horizontal="center"/>
      <protection/>
    </xf>
    <xf numFmtId="172" fontId="37" fillId="24" borderId="14" xfId="56" applyNumberFormat="1" applyFont="1" applyFill="1" applyBorder="1" applyAlignment="1">
      <alignment horizontal="center"/>
      <protection/>
    </xf>
    <xf numFmtId="172" fontId="37" fillId="25" borderId="14" xfId="55" applyNumberFormat="1" applyFont="1" applyFill="1" applyBorder="1" applyAlignment="1">
      <alignment horizontal="center"/>
      <protection/>
    </xf>
    <xf numFmtId="172" fontId="37" fillId="24" borderId="14" xfId="57" applyNumberFormat="1" applyFont="1" applyFill="1" applyBorder="1" applyAlignment="1">
      <alignment horizontal="center"/>
      <protection/>
    </xf>
    <xf numFmtId="172" fontId="37" fillId="24" borderId="14" xfId="60" applyNumberFormat="1" applyFont="1" applyFill="1" applyBorder="1" applyAlignment="1" applyProtection="1">
      <alignment horizontal="center" vertical="center"/>
      <protection locked="0"/>
    </xf>
    <xf numFmtId="172" fontId="37" fillId="25" borderId="14" xfId="60" applyNumberFormat="1" applyFont="1" applyFill="1" applyBorder="1" applyAlignment="1" applyProtection="1">
      <alignment horizontal="center" vertical="center"/>
      <protection locked="0"/>
    </xf>
    <xf numFmtId="172" fontId="37" fillId="24" borderId="14" xfId="60" applyNumberFormat="1" applyFont="1" applyFill="1" applyBorder="1" applyAlignment="1" applyProtection="1">
      <alignment horizontal="center"/>
      <protection/>
    </xf>
    <xf numFmtId="172" fontId="37" fillId="24" borderId="14" xfId="60" applyNumberFormat="1" applyFont="1" applyFill="1" applyBorder="1" applyAlignment="1" applyProtection="1">
      <alignment horizontal="center"/>
      <protection locked="0"/>
    </xf>
    <xf numFmtId="172" fontId="37" fillId="24" borderId="15" xfId="60" applyNumberFormat="1" applyFont="1" applyFill="1" applyBorder="1" applyAlignment="1" applyProtection="1">
      <alignment horizontal="center"/>
      <protection locked="0"/>
    </xf>
    <xf numFmtId="0" fontId="38" fillId="0" borderId="25" xfId="56" applyFont="1" applyFill="1" applyBorder="1" applyAlignment="1">
      <alignment vertical="top" wrapText="1"/>
      <protection/>
    </xf>
    <xf numFmtId="0" fontId="37" fillId="24" borderId="16" xfId="56" applyFont="1" applyFill="1" applyBorder="1" applyAlignment="1">
      <alignment horizontal="center"/>
      <protection/>
    </xf>
    <xf numFmtId="172" fontId="37" fillId="24" borderId="16" xfId="56" applyNumberFormat="1" applyFont="1" applyFill="1" applyBorder="1" applyAlignment="1">
      <alignment horizontal="center"/>
      <protection/>
    </xf>
    <xf numFmtId="172" fontId="37" fillId="25" borderId="16" xfId="55" applyNumberFormat="1" applyFont="1" applyFill="1" applyBorder="1" applyAlignment="1">
      <alignment horizontal="center"/>
      <protection/>
    </xf>
    <xf numFmtId="172" fontId="37" fillId="24" borderId="16" xfId="57" applyNumberFormat="1" applyFont="1" applyFill="1" applyBorder="1" applyAlignment="1">
      <alignment horizontal="center"/>
      <protection/>
    </xf>
    <xf numFmtId="172" fontId="37" fillId="24" borderId="16" xfId="60" applyNumberFormat="1" applyFont="1" applyFill="1" applyBorder="1" applyAlignment="1" applyProtection="1">
      <alignment horizontal="center" vertical="center"/>
      <protection locked="0"/>
    </xf>
    <xf numFmtId="172" fontId="37" fillId="25" borderId="16" xfId="60" applyNumberFormat="1" applyFont="1" applyFill="1" applyBorder="1" applyAlignment="1" applyProtection="1">
      <alignment horizontal="center" vertical="center"/>
      <protection locked="0"/>
    </xf>
    <xf numFmtId="172" fontId="37" fillId="24" borderId="16" xfId="60" applyNumberFormat="1" applyFont="1" applyFill="1" applyBorder="1" applyAlignment="1" applyProtection="1">
      <alignment horizontal="center"/>
      <protection/>
    </xf>
    <xf numFmtId="172" fontId="37" fillId="24" borderId="16" xfId="60" applyNumberFormat="1" applyFont="1" applyFill="1" applyBorder="1" applyAlignment="1" applyProtection="1">
      <alignment horizontal="center"/>
      <protection locked="0"/>
    </xf>
    <xf numFmtId="172" fontId="37" fillId="24" borderId="17" xfId="60" applyNumberFormat="1" applyFont="1" applyFill="1" applyBorder="1" applyAlignment="1" applyProtection="1">
      <alignment horizontal="center"/>
      <protection locked="0"/>
    </xf>
    <xf numFmtId="0" fontId="39" fillId="0" borderId="31" xfId="56" applyFont="1" applyFill="1" applyBorder="1" applyAlignment="1">
      <alignment horizontal="center" vertical="top" wrapText="1"/>
      <protection/>
    </xf>
    <xf numFmtId="1" fontId="36" fillId="0" borderId="32" xfId="56" applyNumberFormat="1" applyFont="1" applyBorder="1" applyAlignment="1">
      <alignment horizontal="center"/>
      <protection/>
    </xf>
    <xf numFmtId="1" fontId="36" fillId="0" borderId="33" xfId="56" applyNumberFormat="1" applyFont="1" applyBorder="1" applyAlignment="1">
      <alignment horizontal="center"/>
      <protection/>
    </xf>
    <xf numFmtId="172" fontId="36" fillId="24" borderId="34" xfId="56" applyNumberFormat="1" applyFont="1" applyFill="1" applyBorder="1" applyAlignment="1">
      <alignment horizontal="center"/>
      <protection/>
    </xf>
    <xf numFmtId="172" fontId="36" fillId="25" borderId="35" xfId="55" applyNumberFormat="1" applyFont="1" applyFill="1" applyBorder="1" applyAlignment="1">
      <alignment horizontal="center"/>
      <protection/>
    </xf>
    <xf numFmtId="172" fontId="36" fillId="0" borderId="36" xfId="56" applyNumberFormat="1" applyFont="1" applyBorder="1" applyAlignment="1">
      <alignment horizontal="center"/>
      <protection/>
    </xf>
    <xf numFmtId="172" fontId="36" fillId="0" borderId="27" xfId="56" applyNumberFormat="1" applyFont="1" applyBorder="1" applyAlignment="1">
      <alignment horizontal="center"/>
      <protection/>
    </xf>
    <xf numFmtId="172" fontId="36" fillId="0" borderId="34" xfId="56" applyNumberFormat="1" applyFont="1" applyBorder="1" applyAlignment="1">
      <alignment horizontal="center"/>
      <protection/>
    </xf>
    <xf numFmtId="172" fontId="36" fillId="24" borderId="34" xfId="60" applyNumberFormat="1" applyFont="1" applyFill="1" applyBorder="1" applyAlignment="1" applyProtection="1">
      <alignment horizontal="center" vertical="center"/>
      <protection locked="0"/>
    </xf>
    <xf numFmtId="172" fontId="36" fillId="0" borderId="33" xfId="56" applyNumberFormat="1" applyFont="1" applyBorder="1" applyAlignment="1">
      <alignment horizontal="center"/>
      <protection/>
    </xf>
    <xf numFmtId="2" fontId="19" fillId="0" borderId="11" xfId="59" applyNumberFormat="1" applyFont="1" applyBorder="1" applyAlignment="1" applyProtection="1">
      <alignment horizontal="center"/>
      <protection hidden="1" locked="0"/>
    </xf>
    <xf numFmtId="4" fontId="19" fillId="0" borderId="11" xfId="59" applyNumberFormat="1" applyFont="1" applyBorder="1" applyAlignment="1" applyProtection="1">
      <alignment horizontal="center"/>
      <protection/>
    </xf>
    <xf numFmtId="2" fontId="19" fillId="0" borderId="11" xfId="58" applyNumberFormat="1" applyFont="1" applyBorder="1" applyAlignment="1" applyProtection="1">
      <alignment horizontal="center"/>
      <protection hidden="1"/>
    </xf>
    <xf numFmtId="2" fontId="19" fillId="0" borderId="11" xfId="59" applyNumberFormat="1" applyFont="1" applyBorder="1" applyAlignment="1" applyProtection="1">
      <alignment horizontal="center"/>
      <protection hidden="1"/>
    </xf>
    <xf numFmtId="2" fontId="19" fillId="0" borderId="11" xfId="59" applyNumberFormat="1" applyFont="1" applyBorder="1" applyAlignment="1" applyProtection="1">
      <alignment horizontal="center"/>
      <protection/>
    </xf>
    <xf numFmtId="1" fontId="19" fillId="0" borderId="11" xfId="58" applyNumberFormat="1" applyFont="1" applyBorder="1" applyAlignment="1" applyProtection="1">
      <alignment horizontal="center" vertical="center" wrapText="1"/>
      <protection hidden="1"/>
    </xf>
    <xf numFmtId="1" fontId="19" fillId="0" borderId="11" xfId="59" applyNumberFormat="1" applyFont="1" applyBorder="1" applyAlignment="1" applyProtection="1">
      <alignment horizontal="center" vertical="center" wrapText="1"/>
      <protection hidden="1"/>
    </xf>
    <xf numFmtId="1" fontId="20" fillId="0" borderId="11" xfId="59" applyNumberFormat="1" applyFont="1" applyBorder="1" applyAlignment="1" applyProtection="1">
      <alignment horizontal="center" vertical="center" wrapText="1"/>
      <protection/>
    </xf>
    <xf numFmtId="2" fontId="20" fillId="0" borderId="11" xfId="59" applyNumberFormat="1" applyFont="1" applyBorder="1" applyAlignment="1" applyProtection="1">
      <alignment horizontal="center"/>
      <protection hidden="1"/>
    </xf>
    <xf numFmtId="1" fontId="20" fillId="0" borderId="10" xfId="59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0" fillId="0" borderId="37" xfId="59" applyFont="1" applyBorder="1" applyAlignment="1" applyProtection="1">
      <alignment horizontal="center" vertical="center" wrapText="1"/>
      <protection locked="0"/>
    </xf>
    <xf numFmtId="0" fontId="20" fillId="0" borderId="38" xfId="59" applyFont="1" applyBorder="1" applyAlignment="1" applyProtection="1">
      <alignment horizontal="center" vertical="center" wrapText="1"/>
      <protection locked="0"/>
    </xf>
    <xf numFmtId="0" fontId="20" fillId="0" borderId="39" xfId="59" applyFont="1" applyBorder="1" applyAlignment="1" applyProtection="1">
      <alignment horizontal="center" vertical="center" wrapText="1"/>
      <protection locked="0"/>
    </xf>
    <xf numFmtId="0" fontId="20" fillId="0" borderId="40" xfId="59" applyFont="1" applyBorder="1" applyAlignment="1" applyProtection="1">
      <alignment horizontal="center" vertical="center" wrapText="1"/>
      <protection locked="0"/>
    </xf>
    <xf numFmtId="0" fontId="20" fillId="0" borderId="37" xfId="0" applyFont="1" applyBorder="1" applyAlignment="1" applyProtection="1">
      <alignment horizontal="center" wrapText="1"/>
      <protection locked="0"/>
    </xf>
    <xf numFmtId="0" fontId="20" fillId="0" borderId="38" xfId="0" applyFont="1" applyBorder="1" applyAlignment="1" applyProtection="1">
      <alignment horizontal="center" wrapText="1"/>
      <protection locked="0"/>
    </xf>
    <xf numFmtId="0" fontId="20" fillId="0" borderId="40" xfId="0" applyFont="1" applyBorder="1" applyAlignment="1" applyProtection="1">
      <alignment horizontal="center" wrapText="1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41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8" fillId="0" borderId="38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0" fillId="0" borderId="42" xfId="59" applyFont="1" applyBorder="1" applyAlignment="1" applyProtection="1">
      <alignment horizontal="center" vertical="center" wrapText="1"/>
      <protection locked="0"/>
    </xf>
    <xf numFmtId="0" fontId="20" fillId="0" borderId="24" xfId="59" applyFont="1" applyBorder="1" applyAlignment="1" applyProtection="1">
      <alignment horizontal="center" vertical="center" wrapText="1"/>
      <protection locked="0"/>
    </xf>
    <xf numFmtId="0" fontId="20" fillId="0" borderId="43" xfId="0" applyFont="1" applyBorder="1" applyAlignment="1" applyProtection="1">
      <alignment horizontal="center"/>
      <protection locked="0"/>
    </xf>
    <xf numFmtId="0" fontId="30" fillId="0" borderId="43" xfId="0" applyFont="1" applyBorder="1" applyAlignment="1" applyProtection="1">
      <alignment horizontal="center" vertical="center" wrapText="1"/>
      <protection locked="0"/>
    </xf>
    <xf numFmtId="0" fontId="30" fillId="0" borderId="44" xfId="0" applyFont="1" applyBorder="1" applyAlignment="1" applyProtection="1">
      <alignment horizontal="center" vertical="center" wrapText="1"/>
      <protection locked="0"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20" fillId="0" borderId="37" xfId="59" applyFont="1" applyBorder="1" applyAlignment="1">
      <alignment horizontal="center" vertical="center"/>
      <protection/>
    </xf>
    <xf numFmtId="0" fontId="20" fillId="0" borderId="38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41" xfId="59" applyFont="1" applyBorder="1" applyAlignment="1">
      <alignment horizontal="center" vertical="center" wrapText="1"/>
      <protection/>
    </xf>
    <xf numFmtId="0" fontId="20" fillId="0" borderId="18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6" fillId="0" borderId="41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6" fillId="0" borderId="42" xfId="60" applyFont="1" applyFill="1" applyBorder="1" applyAlignment="1" applyProtection="1">
      <alignment horizontal="center" vertical="center" wrapText="1"/>
      <protection locked="0"/>
    </xf>
    <xf numFmtId="0" fontId="36" fillId="0" borderId="24" xfId="60" applyFont="1" applyFill="1" applyBorder="1" applyAlignment="1" applyProtection="1">
      <alignment horizontal="center" vertical="center" wrapText="1"/>
      <protection locked="0"/>
    </xf>
    <xf numFmtId="0" fontId="36" fillId="0" borderId="25" xfId="60" applyFont="1" applyFill="1" applyBorder="1" applyAlignment="1" applyProtection="1">
      <alignment horizontal="center" vertical="center" wrapText="1"/>
      <protection locked="0"/>
    </xf>
    <xf numFmtId="0" fontId="36" fillId="0" borderId="43" xfId="60" applyFont="1" applyBorder="1" applyAlignment="1" applyProtection="1">
      <alignment horizontal="center"/>
      <protection locked="0"/>
    </xf>
    <xf numFmtId="0" fontId="36" fillId="0" borderId="43" xfId="56" applyFont="1" applyBorder="1" applyAlignment="1">
      <alignment horizontal="center" vertical="center"/>
      <protection/>
    </xf>
    <xf numFmtId="0" fontId="36" fillId="0" borderId="14" xfId="56" applyFont="1" applyBorder="1" applyAlignment="1">
      <alignment horizontal="center" vertical="center"/>
      <protection/>
    </xf>
    <xf numFmtId="0" fontId="36" fillId="0" borderId="43" xfId="61" applyFont="1" applyBorder="1" applyAlignment="1" applyProtection="1">
      <alignment horizontal="left" vertical="center"/>
      <protection locked="0"/>
    </xf>
    <xf numFmtId="0" fontId="36" fillId="0" borderId="44" xfId="60" applyFont="1" applyBorder="1" applyAlignment="1" applyProtection="1">
      <alignment horizontal="center"/>
      <protection locked="0"/>
    </xf>
    <xf numFmtId="0" fontId="37" fillId="0" borderId="14" xfId="60" applyFont="1" applyBorder="1" applyAlignment="1" applyProtection="1">
      <alignment horizontal="center" vertical="center" wrapText="1"/>
      <protection locked="0"/>
    </xf>
    <xf numFmtId="0" fontId="37" fillId="0" borderId="16" xfId="60" applyFont="1" applyBorder="1" applyAlignment="1" applyProtection="1">
      <alignment horizontal="center" vertical="center" wrapText="1"/>
      <protection locked="0"/>
    </xf>
    <xf numFmtId="0" fontId="37" fillId="0" borderId="14" xfId="60" applyFont="1" applyBorder="1" applyAlignment="1" applyProtection="1">
      <alignment horizontal="center"/>
      <protection locked="0"/>
    </xf>
    <xf numFmtId="0" fontId="37" fillId="0" borderId="14" xfId="61" applyFont="1" applyBorder="1" applyAlignment="1" applyProtection="1">
      <alignment horizontal="center"/>
      <protection locked="0"/>
    </xf>
    <xf numFmtId="0" fontId="37" fillId="0" borderId="15" xfId="61" applyFont="1" applyBorder="1" applyAlignment="1" applyProtection="1">
      <alignment horizontal="center"/>
      <protection locked="0"/>
    </xf>
    <xf numFmtId="0" fontId="37" fillId="0" borderId="14" xfId="56" applyFont="1" applyBorder="1" applyAlignment="1">
      <alignment horizontal="center"/>
      <protection/>
    </xf>
    <xf numFmtId="0" fontId="37" fillId="0" borderId="14" xfId="60" applyFont="1" applyBorder="1" applyAlignment="1" applyProtection="1">
      <alignment horizontal="center" vertical="center"/>
      <protection locked="0"/>
    </xf>
    <xf numFmtId="0" fontId="37" fillId="0" borderId="15" xfId="60" applyFont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8"/>
  <sheetViews>
    <sheetView tabSelected="1" view="pageBreakPreview" zoomScaleSheetLayoutView="100" zoomScalePageLayoutView="0" workbookViewId="0" topLeftCell="A16">
      <selection activeCell="D36" sqref="D36"/>
    </sheetView>
  </sheetViews>
  <sheetFormatPr defaultColWidth="9.00390625" defaultRowHeight="12.75"/>
  <cols>
    <col min="1" max="1" width="24.25390625" style="0" customWidth="1"/>
    <col min="2" max="2" width="10.375" style="0" customWidth="1"/>
    <col min="3" max="3" width="9.75390625" style="0" customWidth="1"/>
    <col min="4" max="4" width="9.875" style="0" customWidth="1"/>
    <col min="5" max="5" width="10.00390625" style="0" customWidth="1"/>
    <col min="6" max="8" width="9.875" style="0" customWidth="1"/>
    <col min="9" max="9" width="9.625" style="0" customWidth="1"/>
    <col min="10" max="10" width="10.00390625" style="0" customWidth="1"/>
    <col min="11" max="11" width="9.875" style="0" customWidth="1"/>
    <col min="12" max="13" width="11.625" style="0" customWidth="1"/>
    <col min="14" max="14" width="10.75390625" style="0" customWidth="1"/>
    <col min="15" max="15" width="11.625" style="0" customWidth="1"/>
    <col min="16" max="17" width="11.00390625" style="0" customWidth="1"/>
    <col min="18" max="18" width="11.25390625" style="0" customWidth="1"/>
    <col min="19" max="19" width="9.375" style="0" customWidth="1"/>
    <col min="20" max="20" width="10.75390625" style="0" customWidth="1"/>
    <col min="21" max="21" width="10.25390625" style="0" customWidth="1"/>
    <col min="22" max="22" width="11.625" style="0" customWidth="1"/>
    <col min="23" max="23" width="8.875" style="0" hidden="1" customWidth="1"/>
    <col min="24" max="25" width="10.75390625" style="0" customWidth="1"/>
    <col min="26" max="26" width="11.125" style="0" customWidth="1"/>
    <col min="27" max="27" width="10.375" style="0" customWidth="1"/>
    <col min="28" max="30" width="10.75390625" style="0" customWidth="1"/>
    <col min="31" max="31" width="11.00390625" style="0" customWidth="1"/>
    <col min="32" max="32" width="11.375" style="0" customWidth="1"/>
    <col min="33" max="33" width="11.25390625" style="0" customWidth="1"/>
    <col min="34" max="34" width="11.375" style="0" customWidth="1"/>
    <col min="35" max="35" width="10.625" style="0" customWidth="1"/>
    <col min="36" max="36" width="11.75390625" style="0" customWidth="1"/>
    <col min="37" max="37" width="10.00390625" style="0" customWidth="1"/>
    <col min="38" max="38" width="12.00390625" style="0" customWidth="1"/>
    <col min="39" max="39" width="11.375" style="0" customWidth="1"/>
    <col min="40" max="40" width="9.875" style="0" customWidth="1"/>
    <col min="41" max="41" width="10.875" style="0" customWidth="1"/>
    <col min="42" max="42" width="10.00390625" style="0" customWidth="1"/>
    <col min="43" max="43" width="9.875" style="0" hidden="1" customWidth="1"/>
    <col min="44" max="44" width="6.875" style="0" hidden="1" customWidth="1"/>
    <col min="45" max="45" width="3.875" style="0" hidden="1" customWidth="1"/>
    <col min="46" max="47" width="6.875" style="0" hidden="1" customWidth="1"/>
    <col min="48" max="48" width="9.875" style="0" hidden="1" customWidth="1"/>
    <col min="49" max="49" width="6.875" style="0" hidden="1" customWidth="1"/>
    <col min="50" max="50" width="3.875" style="0" hidden="1" customWidth="1"/>
    <col min="51" max="52" width="6.875" style="0" hidden="1" customWidth="1"/>
    <col min="53" max="53" width="0.12890625" style="0" hidden="1" customWidth="1"/>
    <col min="54" max="54" width="6.875" style="0" hidden="1" customWidth="1"/>
    <col min="55" max="55" width="3.875" style="0" hidden="1" customWidth="1"/>
    <col min="56" max="57" width="6.875" style="0" hidden="1" customWidth="1"/>
    <col min="58" max="58" width="13.25390625" style="0" customWidth="1"/>
    <col min="59" max="59" width="10.00390625" style="0" customWidth="1"/>
    <col min="60" max="60" width="9.25390625" style="0" customWidth="1"/>
    <col min="61" max="61" width="11.00390625" style="0" customWidth="1"/>
    <col min="62" max="62" width="10.00390625" style="0" customWidth="1"/>
    <col min="63" max="63" width="9.875" style="0" hidden="1" customWidth="1"/>
    <col min="64" max="64" width="6.875" style="0" hidden="1" customWidth="1"/>
    <col min="65" max="65" width="3.875" style="0" hidden="1" customWidth="1"/>
    <col min="66" max="67" width="6.875" style="0" hidden="1" customWidth="1"/>
    <col min="68" max="68" width="12.875" style="0" customWidth="1"/>
    <col min="69" max="69" width="10.75390625" style="0" customWidth="1"/>
    <col min="70" max="70" width="10.25390625" style="0" customWidth="1"/>
    <col min="71" max="71" width="11.125" style="0" customWidth="1"/>
    <col min="72" max="72" width="10.375" style="0" customWidth="1"/>
  </cols>
  <sheetData>
    <row r="1" spans="1:72" ht="15.75">
      <c r="A1" s="4"/>
      <c r="B1" s="269" t="s">
        <v>167</v>
      </c>
      <c r="C1" s="270"/>
      <c r="D1" s="270"/>
      <c r="E1" s="270"/>
      <c r="F1" s="270"/>
      <c r="G1" s="270"/>
      <c r="H1" s="270"/>
      <c r="I1" s="270"/>
      <c r="J1" s="270"/>
      <c r="K1" s="270"/>
      <c r="L1" s="5"/>
      <c r="M1" s="5"/>
      <c r="N1" s="5"/>
      <c r="O1" s="278"/>
      <c r="P1" s="280"/>
      <c r="Q1" s="5"/>
      <c r="R1" s="5"/>
      <c r="S1" s="5"/>
      <c r="T1" s="5"/>
      <c r="U1" s="5"/>
      <c r="V1" s="4"/>
      <c r="W1" s="4"/>
      <c r="X1" s="4"/>
      <c r="Y1" s="4"/>
      <c r="Z1" s="278"/>
      <c r="AA1" s="279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280"/>
      <c r="BQ1" s="280"/>
      <c r="BR1" s="280"/>
      <c r="BS1" s="280"/>
      <c r="BT1" s="280"/>
    </row>
    <row r="2" spans="1:72" ht="16.5">
      <c r="A2" s="5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5"/>
      <c r="M2" s="5"/>
      <c r="N2" s="2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6"/>
      <c r="AA2" s="7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5"/>
      <c r="BQ2" s="5"/>
      <c r="BR2" s="3"/>
      <c r="BS2" s="5"/>
      <c r="BT2" s="5"/>
    </row>
    <row r="3" spans="1:72" ht="0.75" customHeight="1">
      <c r="A3" s="5"/>
      <c r="B3" s="5"/>
      <c r="C3" s="5"/>
      <c r="D3" s="5"/>
      <c r="E3" s="5"/>
      <c r="F3" s="5"/>
      <c r="G3" s="5"/>
      <c r="H3" s="5"/>
      <c r="I3" s="3"/>
      <c r="J3" s="5"/>
      <c r="K3" s="5"/>
      <c r="L3" s="5"/>
      <c r="M3" s="5"/>
      <c r="N3" s="2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6"/>
      <c r="AA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5"/>
      <c r="BQ3" s="5"/>
      <c r="BR3" s="3"/>
      <c r="BS3" s="5"/>
      <c r="BT3" s="5"/>
    </row>
    <row r="4" spans="1:72" ht="0.75" customHeight="1">
      <c r="A4" s="5"/>
      <c r="B4" s="5"/>
      <c r="C4" s="5"/>
      <c r="D4" s="5"/>
      <c r="E4" s="5"/>
      <c r="F4" s="5"/>
      <c r="G4" s="5"/>
      <c r="H4" s="5"/>
      <c r="I4" s="3"/>
      <c r="J4" s="5"/>
      <c r="K4" s="5"/>
      <c r="L4" s="5"/>
      <c r="M4" s="5"/>
      <c r="N4" s="2"/>
      <c r="O4" s="5"/>
      <c r="P4" s="5"/>
      <c r="Q4" s="5"/>
      <c r="R4" s="5"/>
      <c r="S4" s="5"/>
      <c r="T4" s="5"/>
      <c r="U4" s="5"/>
      <c r="V4" s="4"/>
      <c r="W4" s="4"/>
      <c r="X4" s="4"/>
      <c r="Y4" s="4"/>
      <c r="Z4" s="6"/>
      <c r="AA4" s="7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5"/>
      <c r="BQ4" s="5"/>
      <c r="BR4" s="3"/>
      <c r="BS4" s="5"/>
      <c r="BT4" s="5"/>
    </row>
    <row r="5" spans="1:72" ht="0.75" customHeight="1">
      <c r="A5" s="5"/>
      <c r="B5" s="5"/>
      <c r="C5" s="5"/>
      <c r="D5" s="5"/>
      <c r="E5" s="5"/>
      <c r="F5" s="5"/>
      <c r="G5" s="5"/>
      <c r="H5" s="5"/>
      <c r="I5" s="3"/>
      <c r="J5" s="5"/>
      <c r="K5" s="5"/>
      <c r="L5" s="5"/>
      <c r="M5" s="5"/>
      <c r="N5" s="2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6"/>
      <c r="AA5" s="7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5"/>
      <c r="BQ5" s="5"/>
      <c r="BR5" s="3"/>
      <c r="BS5" s="5"/>
      <c r="BT5" s="5"/>
    </row>
    <row r="6" spans="1:72" ht="0.75" customHeight="1">
      <c r="A6" s="5"/>
      <c r="B6" s="5"/>
      <c r="C6" s="5"/>
      <c r="D6" s="5"/>
      <c r="E6" s="5"/>
      <c r="F6" s="5"/>
      <c r="G6" s="5"/>
      <c r="H6" s="5"/>
      <c r="I6" s="3"/>
      <c r="J6" s="5"/>
      <c r="K6" s="5"/>
      <c r="L6" s="5"/>
      <c r="M6" s="5"/>
      <c r="N6" s="2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6"/>
      <c r="AA6" s="7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5"/>
      <c r="BQ6" s="5"/>
      <c r="BR6" s="3"/>
      <c r="BS6" s="5"/>
      <c r="BT6" s="5"/>
    </row>
    <row r="7" spans="1:72" ht="0.75" customHeight="1">
      <c r="A7" s="5"/>
      <c r="B7" s="5"/>
      <c r="C7" s="5"/>
      <c r="D7" s="5"/>
      <c r="E7" s="5"/>
      <c r="F7" s="5"/>
      <c r="G7" s="5"/>
      <c r="H7" s="5"/>
      <c r="I7" s="3"/>
      <c r="J7" s="5"/>
      <c r="K7" s="5"/>
      <c r="L7" s="5"/>
      <c r="M7" s="5"/>
      <c r="N7" s="2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6"/>
      <c r="AA7" s="7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5"/>
      <c r="BQ7" s="5"/>
      <c r="BR7" s="3"/>
      <c r="BS7" s="5"/>
      <c r="BT7" s="5"/>
    </row>
    <row r="8" spans="1:72" ht="0.75" customHeight="1">
      <c r="A8" s="5"/>
      <c r="B8" s="5"/>
      <c r="C8" s="5"/>
      <c r="D8" s="5"/>
      <c r="E8" s="5"/>
      <c r="F8" s="5"/>
      <c r="G8" s="5"/>
      <c r="H8" s="5"/>
      <c r="I8" s="3"/>
      <c r="J8" s="5"/>
      <c r="K8" s="5"/>
      <c r="L8" s="5"/>
      <c r="M8" s="5"/>
      <c r="N8" s="2"/>
      <c r="O8" s="5"/>
      <c r="P8" s="5"/>
      <c r="Q8" s="5"/>
      <c r="R8" s="5"/>
      <c r="S8" s="5"/>
      <c r="T8" s="5"/>
      <c r="U8" s="5"/>
      <c r="V8" s="4"/>
      <c r="W8" s="4"/>
      <c r="X8" s="4"/>
      <c r="Y8" s="4"/>
      <c r="Z8" s="6"/>
      <c r="AA8" s="7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5"/>
      <c r="BQ8" s="5"/>
      <c r="BR8" s="3"/>
      <c r="BS8" s="5"/>
      <c r="BT8" s="5"/>
    </row>
    <row r="9" spans="1:72" ht="0.75" customHeight="1">
      <c r="A9" s="5"/>
      <c r="B9" s="5"/>
      <c r="C9" s="5"/>
      <c r="D9" s="5"/>
      <c r="E9" s="5"/>
      <c r="F9" s="5"/>
      <c r="G9" s="5"/>
      <c r="H9" s="5"/>
      <c r="I9" s="3"/>
      <c r="J9" s="5"/>
      <c r="K9" s="5"/>
      <c r="L9" s="5"/>
      <c r="M9" s="5"/>
      <c r="N9" s="2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6"/>
      <c r="AA9" s="7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5"/>
      <c r="BQ9" s="5"/>
      <c r="BR9" s="3"/>
      <c r="BS9" s="5"/>
      <c r="BT9" s="5"/>
    </row>
    <row r="10" spans="1:72" ht="0.75" customHeight="1">
      <c r="A10" s="5"/>
      <c r="B10" s="5"/>
      <c r="C10" s="5"/>
      <c r="D10" s="5"/>
      <c r="E10" s="5"/>
      <c r="F10" s="5"/>
      <c r="G10" s="5"/>
      <c r="H10" s="5"/>
      <c r="I10" s="3"/>
      <c r="J10" s="5"/>
      <c r="K10" s="5"/>
      <c r="L10" s="5"/>
      <c r="M10" s="5"/>
      <c r="N10" s="2"/>
      <c r="O10" s="5"/>
      <c r="P10" s="5"/>
      <c r="Q10" s="5"/>
      <c r="R10" s="5"/>
      <c r="S10" s="5"/>
      <c r="T10" s="5"/>
      <c r="U10" s="5"/>
      <c r="V10" s="4"/>
      <c r="W10" s="4"/>
      <c r="X10" s="4"/>
      <c r="Y10" s="4"/>
      <c r="Z10" s="6"/>
      <c r="AA10" s="7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5"/>
      <c r="BQ10" s="5"/>
      <c r="BR10" s="3"/>
      <c r="BS10" s="5"/>
      <c r="BT10" s="5"/>
    </row>
    <row r="11" spans="1:72" ht="0.75" customHeight="1">
      <c r="A11" s="5"/>
      <c r="B11" s="5"/>
      <c r="C11" s="5"/>
      <c r="D11" s="5"/>
      <c r="E11" s="5"/>
      <c r="F11" s="5"/>
      <c r="G11" s="5"/>
      <c r="H11" s="5"/>
      <c r="I11" s="3"/>
      <c r="J11" s="5"/>
      <c r="K11" s="5"/>
      <c r="L11" s="5"/>
      <c r="M11" s="5"/>
      <c r="N11" s="2"/>
      <c r="O11" s="5"/>
      <c r="P11" s="5"/>
      <c r="Q11" s="5"/>
      <c r="R11" s="5"/>
      <c r="S11" s="5"/>
      <c r="T11" s="5"/>
      <c r="U11" s="5"/>
      <c r="V11" s="4"/>
      <c r="W11" s="4"/>
      <c r="X11" s="4"/>
      <c r="Y11" s="4"/>
      <c r="Z11" s="6"/>
      <c r="AA11" s="7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5"/>
      <c r="BQ11" s="5"/>
      <c r="BR11" s="3"/>
      <c r="BS11" s="5"/>
      <c r="BT11" s="5"/>
    </row>
    <row r="12" spans="1:72" ht="0.75" customHeight="1">
      <c r="A12" s="5"/>
      <c r="B12" s="5"/>
      <c r="C12" s="5"/>
      <c r="D12" s="5"/>
      <c r="E12" s="5"/>
      <c r="F12" s="5"/>
      <c r="G12" s="5"/>
      <c r="H12" s="5"/>
      <c r="I12" s="3"/>
      <c r="J12" s="5"/>
      <c r="K12" s="5"/>
      <c r="L12" s="5"/>
      <c r="M12" s="5"/>
      <c r="N12" s="2"/>
      <c r="O12" s="5"/>
      <c r="P12" s="5"/>
      <c r="Q12" s="5"/>
      <c r="R12" s="5"/>
      <c r="S12" s="5"/>
      <c r="T12" s="5"/>
      <c r="U12" s="5"/>
      <c r="V12" s="4"/>
      <c r="W12" s="4"/>
      <c r="X12" s="4"/>
      <c r="Y12" s="4"/>
      <c r="Z12" s="6"/>
      <c r="AA12" s="7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5"/>
      <c r="BQ12" s="5"/>
      <c r="BR12" s="3"/>
      <c r="BS12" s="5"/>
      <c r="BT12" s="5"/>
    </row>
    <row r="13" spans="1:72" ht="0.75" customHeight="1">
      <c r="A13" s="5"/>
      <c r="B13" s="5"/>
      <c r="C13" s="5"/>
      <c r="D13" s="5"/>
      <c r="E13" s="5"/>
      <c r="F13" s="5"/>
      <c r="G13" s="5"/>
      <c r="H13" s="5"/>
      <c r="I13" s="3"/>
      <c r="J13" s="5"/>
      <c r="K13" s="5"/>
      <c r="L13" s="5"/>
      <c r="M13" s="5"/>
      <c r="N13" s="2"/>
      <c r="O13" s="5"/>
      <c r="P13" s="5"/>
      <c r="Q13" s="5"/>
      <c r="R13" s="5"/>
      <c r="S13" s="5"/>
      <c r="T13" s="5"/>
      <c r="U13" s="5"/>
      <c r="V13" s="4"/>
      <c r="W13" s="4"/>
      <c r="X13" s="4"/>
      <c r="Y13" s="4"/>
      <c r="Z13" s="6"/>
      <c r="AA13" s="7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5"/>
      <c r="BQ13" s="5"/>
      <c r="BR13" s="3"/>
      <c r="BS13" s="5"/>
      <c r="BT13" s="5"/>
    </row>
    <row r="14" spans="1:72" ht="0.75" customHeight="1">
      <c r="A14" s="5"/>
      <c r="B14" s="5"/>
      <c r="C14" s="5"/>
      <c r="D14" s="5"/>
      <c r="E14" s="5"/>
      <c r="F14" s="5"/>
      <c r="G14" s="5"/>
      <c r="H14" s="5"/>
      <c r="I14" s="3"/>
      <c r="J14" s="5"/>
      <c r="K14" s="5"/>
      <c r="L14" s="5"/>
      <c r="M14" s="5"/>
      <c r="N14" s="2"/>
      <c r="O14" s="5"/>
      <c r="P14" s="5"/>
      <c r="Q14" s="5"/>
      <c r="R14" s="5"/>
      <c r="S14" s="5"/>
      <c r="T14" s="5"/>
      <c r="U14" s="5"/>
      <c r="V14" s="4"/>
      <c r="W14" s="4"/>
      <c r="X14" s="4"/>
      <c r="Y14" s="4"/>
      <c r="Z14" s="6"/>
      <c r="AA14" s="7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5"/>
      <c r="BQ14" s="5"/>
      <c r="BR14" s="3"/>
      <c r="BS14" s="5"/>
      <c r="BT14" s="5"/>
    </row>
    <row r="15" spans="1:72" ht="0.75" customHeight="1">
      <c r="A15" s="5"/>
      <c r="B15" s="5"/>
      <c r="C15" s="5"/>
      <c r="D15" s="5"/>
      <c r="E15" s="5"/>
      <c r="F15" s="5"/>
      <c r="G15" s="5"/>
      <c r="H15" s="5"/>
      <c r="I15" s="3"/>
      <c r="J15" s="5"/>
      <c r="K15" s="5"/>
      <c r="L15" s="5"/>
      <c r="M15" s="5"/>
      <c r="N15" s="2"/>
      <c r="O15" s="5"/>
      <c r="P15" s="5"/>
      <c r="Q15" s="5"/>
      <c r="R15" s="5"/>
      <c r="S15" s="5"/>
      <c r="T15" s="5"/>
      <c r="U15" s="5"/>
      <c r="V15" s="4"/>
      <c r="W15" s="4"/>
      <c r="X15" s="4"/>
      <c r="Y15" s="4"/>
      <c r="Z15" s="6"/>
      <c r="AA15" s="7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5"/>
      <c r="BQ15" s="5"/>
      <c r="BR15" s="3"/>
      <c r="BS15" s="5"/>
      <c r="BT15" s="5"/>
    </row>
    <row r="16" spans="1:72" ht="0.75" customHeight="1">
      <c r="A16" s="5"/>
      <c r="B16" s="5"/>
      <c r="C16" s="5"/>
      <c r="D16" s="5"/>
      <c r="E16" s="5"/>
      <c r="F16" s="5"/>
      <c r="G16" s="5"/>
      <c r="H16" s="5"/>
      <c r="I16" s="3"/>
      <c r="J16" s="5"/>
      <c r="K16" s="5"/>
      <c r="L16" s="5"/>
      <c r="M16" s="5"/>
      <c r="N16" s="2"/>
      <c r="O16" s="5"/>
      <c r="P16" s="5"/>
      <c r="Q16" s="5"/>
      <c r="R16" s="5"/>
      <c r="S16" s="5"/>
      <c r="T16" s="5"/>
      <c r="U16" s="5"/>
      <c r="V16" s="4"/>
      <c r="W16" s="4"/>
      <c r="X16" s="4"/>
      <c r="Y16" s="4"/>
      <c r="Z16" s="6"/>
      <c r="AA16" s="7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5"/>
      <c r="BQ16" s="5"/>
      <c r="BR16" s="3"/>
      <c r="BS16" s="5"/>
      <c r="BT16" s="5"/>
    </row>
    <row r="17" spans="1:72" ht="0.75" customHeight="1">
      <c r="A17" s="5"/>
      <c r="B17" s="5"/>
      <c r="C17" s="5"/>
      <c r="D17" s="5"/>
      <c r="E17" s="5"/>
      <c r="F17" s="5"/>
      <c r="G17" s="5"/>
      <c r="H17" s="5"/>
      <c r="I17" s="3"/>
      <c r="J17" s="5"/>
      <c r="K17" s="5"/>
      <c r="L17" s="5"/>
      <c r="M17" s="5"/>
      <c r="N17" s="2"/>
      <c r="O17" s="5"/>
      <c r="P17" s="5"/>
      <c r="Q17" s="5"/>
      <c r="R17" s="5"/>
      <c r="S17" s="5"/>
      <c r="T17" s="5"/>
      <c r="U17" s="5"/>
      <c r="V17" s="4"/>
      <c r="W17" s="4"/>
      <c r="X17" s="4"/>
      <c r="Y17" s="4"/>
      <c r="Z17" s="6"/>
      <c r="AA17" s="7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5"/>
      <c r="BQ17" s="5"/>
      <c r="BR17" s="3"/>
      <c r="BS17" s="5"/>
      <c r="BT17" s="5"/>
    </row>
    <row r="18" spans="1:72" ht="0.75" customHeight="1">
      <c r="A18" s="5"/>
      <c r="B18" s="5"/>
      <c r="C18" s="5"/>
      <c r="D18" s="5"/>
      <c r="E18" s="5"/>
      <c r="F18" s="5"/>
      <c r="G18" s="5"/>
      <c r="H18" s="5"/>
      <c r="I18" s="3"/>
      <c r="J18" s="5"/>
      <c r="K18" s="5"/>
      <c r="L18" s="5"/>
      <c r="M18" s="5"/>
      <c r="N18" s="2"/>
      <c r="O18" s="5"/>
      <c r="P18" s="5"/>
      <c r="Q18" s="5"/>
      <c r="R18" s="5"/>
      <c r="S18" s="5"/>
      <c r="T18" s="5"/>
      <c r="U18" s="5"/>
      <c r="V18" s="4"/>
      <c r="W18" s="4"/>
      <c r="X18" s="4"/>
      <c r="Y18" s="4"/>
      <c r="Z18" s="6"/>
      <c r="AA18" s="7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5"/>
      <c r="BQ18" s="5"/>
      <c r="BR18" s="3"/>
      <c r="BS18" s="5"/>
      <c r="BT18" s="5"/>
    </row>
    <row r="19" spans="1:72" ht="0.75" customHeight="1">
      <c r="A19" s="5"/>
      <c r="B19" s="5"/>
      <c r="C19" s="5"/>
      <c r="D19" s="5"/>
      <c r="E19" s="5"/>
      <c r="F19" s="5"/>
      <c r="G19" s="5"/>
      <c r="H19" s="5"/>
      <c r="I19" s="3"/>
      <c r="J19" s="5"/>
      <c r="K19" s="5"/>
      <c r="L19" s="5"/>
      <c r="M19" s="5"/>
      <c r="N19" s="2"/>
      <c r="O19" s="5"/>
      <c r="P19" s="5"/>
      <c r="Q19" s="5"/>
      <c r="R19" s="5"/>
      <c r="S19" s="5"/>
      <c r="T19" s="5"/>
      <c r="U19" s="5"/>
      <c r="V19" s="4"/>
      <c r="W19" s="4"/>
      <c r="X19" s="4"/>
      <c r="Y19" s="4"/>
      <c r="Z19" s="6"/>
      <c r="AA19" s="7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5"/>
      <c r="BQ19" s="5"/>
      <c r="BR19" s="3"/>
      <c r="BS19" s="5"/>
      <c r="BT19" s="5"/>
    </row>
    <row r="20" spans="1:72" ht="0.75" customHeight="1">
      <c r="A20" s="5"/>
      <c r="B20" s="5"/>
      <c r="C20" s="5"/>
      <c r="D20" s="5"/>
      <c r="E20" s="5"/>
      <c r="F20" s="5"/>
      <c r="G20" s="5"/>
      <c r="H20" s="5"/>
      <c r="I20" s="3"/>
      <c r="J20" s="5"/>
      <c r="K20" s="5"/>
      <c r="L20" s="5"/>
      <c r="M20" s="5"/>
      <c r="N20" s="2"/>
      <c r="O20" s="5"/>
      <c r="P20" s="5"/>
      <c r="Q20" s="5"/>
      <c r="R20" s="5"/>
      <c r="S20" s="5"/>
      <c r="T20" s="5"/>
      <c r="U20" s="5"/>
      <c r="V20" s="4"/>
      <c r="W20" s="4"/>
      <c r="X20" s="4"/>
      <c r="Y20" s="4"/>
      <c r="Z20" s="6"/>
      <c r="AA20" s="7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5"/>
      <c r="BQ20" s="5"/>
      <c r="BR20" s="3"/>
      <c r="BS20" s="5"/>
      <c r="BT20" s="5"/>
    </row>
    <row r="21" spans="1:72" ht="0.75" customHeight="1">
      <c r="A21" s="5"/>
      <c r="B21" s="5"/>
      <c r="C21" s="5"/>
      <c r="D21" s="5"/>
      <c r="E21" s="5"/>
      <c r="F21" s="5"/>
      <c r="G21" s="5"/>
      <c r="H21" s="5"/>
      <c r="I21" s="3"/>
      <c r="J21" s="5"/>
      <c r="K21" s="5"/>
      <c r="L21" s="5"/>
      <c r="M21" s="5"/>
      <c r="N21" s="2"/>
      <c r="O21" s="5"/>
      <c r="P21" s="5"/>
      <c r="Q21" s="5"/>
      <c r="R21" s="5"/>
      <c r="S21" s="5"/>
      <c r="T21" s="5"/>
      <c r="U21" s="5"/>
      <c r="V21" s="4"/>
      <c r="W21" s="4"/>
      <c r="X21" s="4"/>
      <c r="Y21" s="4"/>
      <c r="Z21" s="6"/>
      <c r="AA21" s="7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5"/>
      <c r="BQ21" s="5"/>
      <c r="BR21" s="3"/>
      <c r="BS21" s="5"/>
      <c r="BT21" s="5"/>
    </row>
    <row r="22" spans="1:72" ht="0.75" customHeight="1">
      <c r="A22" s="5"/>
      <c r="B22" s="5"/>
      <c r="C22" s="5"/>
      <c r="D22" s="5"/>
      <c r="E22" s="5"/>
      <c r="F22" s="5"/>
      <c r="G22" s="5"/>
      <c r="H22" s="5"/>
      <c r="I22" s="3"/>
      <c r="J22" s="5"/>
      <c r="K22" s="5"/>
      <c r="L22" s="5"/>
      <c r="M22" s="5"/>
      <c r="N22" s="2"/>
      <c r="O22" s="5"/>
      <c r="P22" s="5"/>
      <c r="Q22" s="5"/>
      <c r="R22" s="5"/>
      <c r="S22" s="5"/>
      <c r="T22" s="5"/>
      <c r="U22" s="5"/>
      <c r="V22" s="4"/>
      <c r="W22" s="4"/>
      <c r="X22" s="4"/>
      <c r="Y22" s="4"/>
      <c r="Z22" s="6"/>
      <c r="AA22" s="7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5"/>
      <c r="BQ22" s="5"/>
      <c r="BR22" s="3"/>
      <c r="BS22" s="5"/>
      <c r="BT22" s="5"/>
    </row>
    <row r="23" spans="1:72" ht="0.75" customHeight="1" thickBot="1">
      <c r="A23" s="5"/>
      <c r="B23" s="5"/>
      <c r="C23" s="5"/>
      <c r="D23" s="5"/>
      <c r="E23" s="5"/>
      <c r="F23" s="5"/>
      <c r="G23" s="5"/>
      <c r="H23" s="5"/>
      <c r="I23" s="3"/>
      <c r="J23" s="5"/>
      <c r="K23" s="5"/>
      <c r="L23" s="5"/>
      <c r="M23" s="5"/>
      <c r="N23" s="2"/>
      <c r="O23" s="5"/>
      <c r="P23" s="5"/>
      <c r="Q23" s="5"/>
      <c r="R23" s="5"/>
      <c r="S23" s="5"/>
      <c r="T23" s="5"/>
      <c r="U23" s="5"/>
      <c r="V23" s="4"/>
      <c r="W23" s="4"/>
      <c r="X23" s="4"/>
      <c r="Y23" s="4"/>
      <c r="Z23" s="6"/>
      <c r="AA23" s="7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5"/>
      <c r="BQ23" s="5"/>
      <c r="BR23" s="3"/>
      <c r="BS23" s="5"/>
      <c r="BT23" s="5"/>
    </row>
    <row r="24" spans="1:77" ht="15" customHeight="1">
      <c r="A24" s="281" t="s">
        <v>17</v>
      </c>
      <c r="B24" s="271" t="s">
        <v>30</v>
      </c>
      <c r="C24" s="272"/>
      <c r="D24" s="272"/>
      <c r="E24" s="272"/>
      <c r="F24" s="274"/>
      <c r="G24" s="271" t="s">
        <v>25</v>
      </c>
      <c r="H24" s="272"/>
      <c r="I24" s="272"/>
      <c r="J24" s="272"/>
      <c r="K24" s="274"/>
      <c r="L24" s="271" t="s">
        <v>157</v>
      </c>
      <c r="M24" s="272"/>
      <c r="N24" s="272"/>
      <c r="O24" s="272"/>
      <c r="P24" s="274"/>
      <c r="Q24" s="271" t="s">
        <v>31</v>
      </c>
      <c r="R24" s="283"/>
      <c r="S24" s="283"/>
      <c r="T24" s="283"/>
      <c r="U24" s="284"/>
      <c r="V24" s="271" t="s">
        <v>33</v>
      </c>
      <c r="W24" s="272"/>
      <c r="X24" s="272"/>
      <c r="Y24" s="272"/>
      <c r="Z24" s="272"/>
      <c r="AA24" s="274"/>
      <c r="AB24" s="271" t="s">
        <v>32</v>
      </c>
      <c r="AC24" s="272"/>
      <c r="AD24" s="272"/>
      <c r="AE24" s="272"/>
      <c r="AF24" s="274"/>
      <c r="AG24" s="271" t="s">
        <v>158</v>
      </c>
      <c r="AH24" s="272"/>
      <c r="AI24" s="272"/>
      <c r="AJ24" s="272"/>
      <c r="AK24" s="274"/>
      <c r="AL24" s="271" t="s">
        <v>37</v>
      </c>
      <c r="AM24" s="272"/>
      <c r="AN24" s="272"/>
      <c r="AO24" s="272"/>
      <c r="AP24" s="274"/>
      <c r="AQ24" s="271" t="s">
        <v>34</v>
      </c>
      <c r="AR24" s="272"/>
      <c r="AS24" s="272"/>
      <c r="AT24" s="272"/>
      <c r="AU24" s="273"/>
      <c r="AV24" s="271" t="s">
        <v>35</v>
      </c>
      <c r="AW24" s="272"/>
      <c r="AX24" s="272"/>
      <c r="AY24" s="272"/>
      <c r="AZ24" s="274"/>
      <c r="BA24" s="271" t="s">
        <v>36</v>
      </c>
      <c r="BB24" s="272"/>
      <c r="BC24" s="272"/>
      <c r="BD24" s="272"/>
      <c r="BE24" s="274"/>
      <c r="BF24" s="271" t="s">
        <v>160</v>
      </c>
      <c r="BG24" s="272"/>
      <c r="BH24" s="272"/>
      <c r="BI24" s="272"/>
      <c r="BJ24" s="274"/>
      <c r="BK24" s="271" t="s">
        <v>38</v>
      </c>
      <c r="BL24" s="272"/>
      <c r="BM24" s="272"/>
      <c r="BN24" s="272"/>
      <c r="BO24" s="274"/>
      <c r="BP24" s="275" t="s">
        <v>159</v>
      </c>
      <c r="BQ24" s="276"/>
      <c r="BR24" s="276"/>
      <c r="BS24" s="276"/>
      <c r="BT24" s="277"/>
      <c r="BU24" s="275" t="s">
        <v>162</v>
      </c>
      <c r="BV24" s="276"/>
      <c r="BW24" s="276"/>
      <c r="BX24" s="276"/>
      <c r="BY24" s="277"/>
    </row>
    <row r="25" spans="1:77" ht="15.75">
      <c r="A25" s="282"/>
      <c r="B25" s="8"/>
      <c r="C25" s="9"/>
      <c r="D25" s="9"/>
      <c r="E25" s="9"/>
      <c r="F25" s="10"/>
      <c r="G25" s="8"/>
      <c r="H25" s="9"/>
      <c r="I25" s="9"/>
      <c r="J25" s="9"/>
      <c r="K25" s="10"/>
      <c r="L25" s="8"/>
      <c r="M25" s="9"/>
      <c r="N25" s="9"/>
      <c r="O25" s="9"/>
      <c r="P25" s="10"/>
      <c r="Q25" s="8"/>
      <c r="R25" s="9"/>
      <c r="S25" s="9"/>
      <c r="T25" s="9"/>
      <c r="U25" s="10"/>
      <c r="V25" s="8"/>
      <c r="W25" s="9"/>
      <c r="X25" s="9"/>
      <c r="Y25" s="9"/>
      <c r="Z25" s="9"/>
      <c r="AA25" s="10"/>
      <c r="AB25" s="8"/>
      <c r="AC25" s="9"/>
      <c r="AD25" s="9"/>
      <c r="AE25" s="9"/>
      <c r="AF25" s="10"/>
      <c r="AG25" s="8"/>
      <c r="AH25" s="9"/>
      <c r="AI25" s="9"/>
      <c r="AJ25" s="9"/>
      <c r="AK25" s="10"/>
      <c r="AL25" s="8"/>
      <c r="AM25" s="9"/>
      <c r="AN25" s="9"/>
      <c r="AO25" s="9"/>
      <c r="AP25" s="10"/>
      <c r="AQ25" s="8"/>
      <c r="AR25" s="9"/>
      <c r="AS25" s="9"/>
      <c r="AT25" s="9"/>
      <c r="AU25" s="15"/>
      <c r="AV25" s="8"/>
      <c r="AW25" s="9"/>
      <c r="AX25" s="9"/>
      <c r="AY25" s="9"/>
      <c r="AZ25" s="10"/>
      <c r="BA25" s="8"/>
      <c r="BB25" s="9"/>
      <c r="BC25" s="9"/>
      <c r="BD25" s="9"/>
      <c r="BE25" s="10"/>
      <c r="BF25" s="8"/>
      <c r="BG25" s="9"/>
      <c r="BH25" s="9"/>
      <c r="BI25" s="9"/>
      <c r="BJ25" s="10"/>
      <c r="BK25" s="8"/>
      <c r="BL25" s="9"/>
      <c r="BM25" s="9"/>
      <c r="BN25" s="9"/>
      <c r="BO25" s="10"/>
      <c r="BP25" s="18"/>
      <c r="BQ25" s="11"/>
      <c r="BR25" s="11"/>
      <c r="BS25" s="11"/>
      <c r="BT25" s="12"/>
      <c r="BU25" s="18"/>
      <c r="BV25" s="11"/>
      <c r="BW25" s="11"/>
      <c r="BX25" s="11"/>
      <c r="BY25" s="12"/>
    </row>
    <row r="26" spans="1:77" ht="82.5" customHeight="1">
      <c r="A26" s="282"/>
      <c r="B26" s="17" t="s">
        <v>39</v>
      </c>
      <c r="C26" s="13" t="s">
        <v>27</v>
      </c>
      <c r="D26" s="13" t="s">
        <v>14</v>
      </c>
      <c r="E26" s="13" t="s">
        <v>28</v>
      </c>
      <c r="F26" s="14" t="s">
        <v>29</v>
      </c>
      <c r="G26" s="17" t="s">
        <v>40</v>
      </c>
      <c r="H26" s="13" t="s">
        <v>27</v>
      </c>
      <c r="I26" s="13" t="s">
        <v>14</v>
      </c>
      <c r="J26" s="13" t="s">
        <v>28</v>
      </c>
      <c r="K26" s="14" t="s">
        <v>29</v>
      </c>
      <c r="L26" s="17" t="s">
        <v>41</v>
      </c>
      <c r="M26" s="13" t="s">
        <v>27</v>
      </c>
      <c r="N26" s="13" t="s">
        <v>14</v>
      </c>
      <c r="O26" s="13" t="s">
        <v>28</v>
      </c>
      <c r="P26" s="14" t="s">
        <v>29</v>
      </c>
      <c r="Q26" s="17" t="s">
        <v>40</v>
      </c>
      <c r="R26" s="13" t="s">
        <v>27</v>
      </c>
      <c r="S26" s="13" t="s">
        <v>14</v>
      </c>
      <c r="T26" s="13" t="s">
        <v>28</v>
      </c>
      <c r="U26" s="14" t="s">
        <v>29</v>
      </c>
      <c r="V26" s="17" t="s">
        <v>42</v>
      </c>
      <c r="W26" s="13" t="s">
        <v>43</v>
      </c>
      <c r="X26" s="13" t="s">
        <v>27</v>
      </c>
      <c r="Y26" s="13" t="s">
        <v>14</v>
      </c>
      <c r="Z26" s="13" t="s">
        <v>28</v>
      </c>
      <c r="AA26" s="14" t="s">
        <v>29</v>
      </c>
      <c r="AB26" s="17" t="s">
        <v>44</v>
      </c>
      <c r="AC26" s="13" t="s">
        <v>27</v>
      </c>
      <c r="AD26" s="13" t="s">
        <v>14</v>
      </c>
      <c r="AE26" s="13" t="s">
        <v>28</v>
      </c>
      <c r="AF26" s="14" t="s">
        <v>29</v>
      </c>
      <c r="AG26" s="17" t="s">
        <v>45</v>
      </c>
      <c r="AH26" s="13" t="s">
        <v>27</v>
      </c>
      <c r="AI26" s="13" t="s">
        <v>14</v>
      </c>
      <c r="AJ26" s="13" t="s">
        <v>28</v>
      </c>
      <c r="AK26" s="14" t="s">
        <v>29</v>
      </c>
      <c r="AL26" s="17" t="s">
        <v>46</v>
      </c>
      <c r="AM26" s="13" t="s">
        <v>27</v>
      </c>
      <c r="AN26" s="13" t="s">
        <v>14</v>
      </c>
      <c r="AO26" s="13" t="s">
        <v>28</v>
      </c>
      <c r="AP26" s="14" t="s">
        <v>29</v>
      </c>
      <c r="AQ26" s="17" t="s">
        <v>46</v>
      </c>
      <c r="AR26" s="13" t="s">
        <v>27</v>
      </c>
      <c r="AS26" s="13" t="s">
        <v>14</v>
      </c>
      <c r="AT26" s="13" t="s">
        <v>28</v>
      </c>
      <c r="AU26" s="16" t="s">
        <v>29</v>
      </c>
      <c r="AV26" s="17" t="s">
        <v>46</v>
      </c>
      <c r="AW26" s="13" t="s">
        <v>27</v>
      </c>
      <c r="AX26" s="13" t="s">
        <v>14</v>
      </c>
      <c r="AY26" s="13" t="s">
        <v>28</v>
      </c>
      <c r="AZ26" s="14" t="s">
        <v>29</v>
      </c>
      <c r="BA26" s="17" t="s">
        <v>45</v>
      </c>
      <c r="BB26" s="13" t="s">
        <v>27</v>
      </c>
      <c r="BC26" s="13" t="s">
        <v>14</v>
      </c>
      <c r="BD26" s="13" t="s">
        <v>28</v>
      </c>
      <c r="BE26" s="14" t="s">
        <v>29</v>
      </c>
      <c r="BF26" s="17" t="s">
        <v>47</v>
      </c>
      <c r="BG26" s="13" t="s">
        <v>27</v>
      </c>
      <c r="BH26" s="13" t="s">
        <v>14</v>
      </c>
      <c r="BI26" s="13" t="s">
        <v>28</v>
      </c>
      <c r="BJ26" s="14" t="s">
        <v>29</v>
      </c>
      <c r="BK26" s="17" t="s">
        <v>47</v>
      </c>
      <c r="BL26" s="13" t="s">
        <v>27</v>
      </c>
      <c r="BM26" s="13" t="s">
        <v>14</v>
      </c>
      <c r="BN26" s="13" t="s">
        <v>28</v>
      </c>
      <c r="BO26" s="14" t="s">
        <v>29</v>
      </c>
      <c r="BP26" s="17" t="s">
        <v>48</v>
      </c>
      <c r="BQ26" s="13" t="s">
        <v>27</v>
      </c>
      <c r="BR26" s="13" t="s">
        <v>14</v>
      </c>
      <c r="BS26" s="13" t="s">
        <v>28</v>
      </c>
      <c r="BT26" s="14" t="s">
        <v>29</v>
      </c>
      <c r="BU26" s="17" t="s">
        <v>48</v>
      </c>
      <c r="BV26" s="13" t="s">
        <v>27</v>
      </c>
      <c r="BW26" s="13" t="s">
        <v>14</v>
      </c>
      <c r="BX26" s="13" t="s">
        <v>28</v>
      </c>
      <c r="BY26" s="14" t="s">
        <v>29</v>
      </c>
    </row>
    <row r="27" spans="1:77" ht="17.25" customHeight="1">
      <c r="A27" s="26"/>
      <c r="B27" s="43">
        <f>SUM(G27+L27+Q27+V27+AB27+AG27+BF27+BP27)</f>
        <v>0</v>
      </c>
      <c r="C27" s="44">
        <f aca="true" t="shared" si="0" ref="C27:C42">H27+M27+R27+X27+AC27+AH27+AM27+AR27+AW27+BB27+BG27+BL27</f>
        <v>0</v>
      </c>
      <c r="D27" s="45"/>
      <c r="E27" s="44">
        <f aca="true" t="shared" si="1" ref="E27:E40">J27+O27+T27+Z27+AE27+AJ27+AO27+AT27+AY27+BD27+BI27+BN27</f>
        <v>0</v>
      </c>
      <c r="F27" s="46"/>
      <c r="G27" s="27"/>
      <c r="H27" s="28"/>
      <c r="I27" s="30"/>
      <c r="J27" s="28"/>
      <c r="K27" s="29"/>
      <c r="L27" s="31"/>
      <c r="M27" s="32"/>
      <c r="N27" s="33"/>
      <c r="O27" s="32"/>
      <c r="P27" s="29"/>
      <c r="Q27" s="34"/>
      <c r="R27" s="35"/>
      <c r="S27" s="36"/>
      <c r="T27" s="36"/>
      <c r="U27" s="37"/>
      <c r="V27" s="27"/>
      <c r="W27" s="28"/>
      <c r="X27" s="28"/>
      <c r="Y27" s="28"/>
      <c r="Z27" s="28"/>
      <c r="AA27" s="29"/>
      <c r="AB27" s="38"/>
      <c r="AC27" s="28"/>
      <c r="AD27" s="28"/>
      <c r="AE27" s="28"/>
      <c r="AF27" s="29"/>
      <c r="AG27" s="38"/>
      <c r="AH27" s="28"/>
      <c r="AI27" s="28"/>
      <c r="AJ27" s="28"/>
      <c r="AK27" s="29"/>
      <c r="AL27" s="38"/>
      <c r="AM27" s="28"/>
      <c r="AN27" s="28"/>
      <c r="AO27" s="28"/>
      <c r="AP27" s="29"/>
      <c r="AQ27" s="38"/>
      <c r="AR27" s="28"/>
      <c r="AS27" s="28"/>
      <c r="AT27" s="28"/>
      <c r="AU27" s="39"/>
      <c r="AV27" s="27"/>
      <c r="AW27" s="28"/>
      <c r="AX27" s="28"/>
      <c r="AY27" s="28"/>
      <c r="AZ27" s="29"/>
      <c r="BA27" s="27"/>
      <c r="BB27" s="28"/>
      <c r="BC27" s="28"/>
      <c r="BD27" s="28"/>
      <c r="BE27" s="29"/>
      <c r="BF27" s="27"/>
      <c r="BG27" s="28"/>
      <c r="BH27" s="28"/>
      <c r="BI27" s="28"/>
      <c r="BJ27" s="29"/>
      <c r="BK27" s="27"/>
      <c r="BL27" s="28"/>
      <c r="BM27" s="28"/>
      <c r="BN27" s="28"/>
      <c r="BO27" s="29"/>
      <c r="BP27" s="40"/>
      <c r="BQ27" s="41"/>
      <c r="BR27" s="30"/>
      <c r="BS27" s="41"/>
      <c r="BT27" s="42"/>
      <c r="BU27" s="40"/>
      <c r="BV27" s="41"/>
      <c r="BW27" s="30"/>
      <c r="BX27" s="41"/>
      <c r="BY27" s="42"/>
    </row>
    <row r="28" spans="1:77" ht="15.75" customHeight="1">
      <c r="A28" s="26" t="s">
        <v>146</v>
      </c>
      <c r="B28" s="43">
        <f>SUM(G28+L28+Q28+V28+AB28+AG28+AL28+BF28+BP28)</f>
        <v>350</v>
      </c>
      <c r="C28" s="44"/>
      <c r="D28" s="45">
        <f aca="true" t="shared" si="2" ref="D28:D42">C28/B28*100</f>
        <v>0</v>
      </c>
      <c r="E28" s="44">
        <f t="shared" si="1"/>
        <v>0</v>
      </c>
      <c r="F28" s="46" t="e">
        <f aca="true" t="shared" si="3" ref="F28:F41">E28/C28*10</f>
        <v>#DIV/0!</v>
      </c>
      <c r="G28" s="47">
        <v>125</v>
      </c>
      <c r="H28" s="48"/>
      <c r="I28" s="30">
        <f aca="true" t="shared" si="4" ref="I28:I33">H28/G28*100</f>
        <v>0</v>
      </c>
      <c r="J28" s="48"/>
      <c r="K28" s="49" t="e">
        <f aca="true" t="shared" si="5" ref="K28:K33">J28/H28*10</f>
        <v>#DIV/0!</v>
      </c>
      <c r="L28" s="50">
        <v>100</v>
      </c>
      <c r="M28" s="32"/>
      <c r="N28" s="30">
        <f aca="true" t="shared" si="6" ref="N28:N33">M28/L28*100</f>
        <v>0</v>
      </c>
      <c r="O28" s="32"/>
      <c r="P28" s="49" t="e">
        <f aca="true" t="shared" si="7" ref="P28:P33">O28/M28*10</f>
        <v>#DIV/0!</v>
      </c>
      <c r="Q28" s="51"/>
      <c r="R28" s="52"/>
      <c r="S28" s="53"/>
      <c r="T28" s="53"/>
      <c r="U28" s="54"/>
      <c r="V28" s="38"/>
      <c r="W28" s="55"/>
      <c r="X28" s="55"/>
      <c r="Y28" s="55"/>
      <c r="Z28" s="48"/>
      <c r="AA28" s="46"/>
      <c r="AB28" s="38">
        <v>125</v>
      </c>
      <c r="AC28" s="56"/>
      <c r="AD28" s="262">
        <f aca="true" t="shared" si="8" ref="AD28:AD41">AC28/AB28*100</f>
        <v>0</v>
      </c>
      <c r="AE28" s="56"/>
      <c r="AF28" s="49" t="e">
        <f aca="true" t="shared" si="9" ref="AF28:AF41">AE28/AC28*10</f>
        <v>#DIV/0!</v>
      </c>
      <c r="AG28" s="38"/>
      <c r="AH28" s="58"/>
      <c r="AI28" s="73"/>
      <c r="AJ28" s="58"/>
      <c r="AK28" s="46"/>
      <c r="AL28" s="38"/>
      <c r="AM28" s="60"/>
      <c r="AN28" s="261"/>
      <c r="AO28" s="60"/>
      <c r="AP28" s="46"/>
      <c r="AQ28" s="38">
        <v>0</v>
      </c>
      <c r="AR28" s="56"/>
      <c r="AS28" s="56"/>
      <c r="AT28" s="56"/>
      <c r="AU28" s="61"/>
      <c r="AV28" s="62">
        <v>0</v>
      </c>
      <c r="AW28" s="56"/>
      <c r="AX28" s="56"/>
      <c r="AY28" s="56"/>
      <c r="AZ28" s="57"/>
      <c r="BA28" s="38">
        <v>210</v>
      </c>
      <c r="BB28" s="63"/>
      <c r="BC28" s="63"/>
      <c r="BD28" s="63"/>
      <c r="BE28" s="49"/>
      <c r="BF28" s="62"/>
      <c r="BG28" s="64"/>
      <c r="BH28" s="64"/>
      <c r="BI28" s="64"/>
      <c r="BJ28" s="57"/>
      <c r="BK28" s="62">
        <v>0</v>
      </c>
      <c r="BL28" s="56"/>
      <c r="BM28" s="56"/>
      <c r="BN28" s="56"/>
      <c r="BO28" s="57"/>
      <c r="BP28" s="65"/>
      <c r="BQ28" s="66"/>
      <c r="BR28" s="30"/>
      <c r="BS28" s="66"/>
      <c r="BT28" s="46"/>
      <c r="BU28" s="65"/>
      <c r="BV28" s="66"/>
      <c r="BW28" s="30"/>
      <c r="BX28" s="66"/>
      <c r="BY28" s="46"/>
    </row>
    <row r="29" spans="1:77" ht="15.75" customHeight="1">
      <c r="A29" s="26" t="s">
        <v>147</v>
      </c>
      <c r="B29" s="43">
        <f>SUM(G29+L29+Q29+V29+AB29+AG29+BF29+BP29)</f>
        <v>1031</v>
      </c>
      <c r="C29" s="44">
        <f t="shared" si="0"/>
        <v>430</v>
      </c>
      <c r="D29" s="45">
        <f t="shared" si="2"/>
        <v>41.7070805043647</v>
      </c>
      <c r="E29" s="44">
        <f t="shared" si="1"/>
        <v>1247</v>
      </c>
      <c r="F29" s="46">
        <f t="shared" si="3"/>
        <v>29</v>
      </c>
      <c r="G29" s="47">
        <v>600</v>
      </c>
      <c r="H29" s="48">
        <v>430</v>
      </c>
      <c r="I29" s="30">
        <f t="shared" si="4"/>
        <v>71.66666666666667</v>
      </c>
      <c r="J29" s="48">
        <v>1247</v>
      </c>
      <c r="K29" s="49">
        <f t="shared" si="5"/>
        <v>29</v>
      </c>
      <c r="L29" s="50">
        <v>21</v>
      </c>
      <c r="M29" s="32"/>
      <c r="N29" s="30">
        <f t="shared" si="6"/>
        <v>0</v>
      </c>
      <c r="O29" s="32"/>
      <c r="P29" s="49" t="e">
        <f t="shared" si="7"/>
        <v>#DIV/0!</v>
      </c>
      <c r="Q29" s="51"/>
      <c r="R29" s="52"/>
      <c r="S29" s="53" t="e">
        <f>R29/Q29*100</f>
        <v>#DIV/0!</v>
      </c>
      <c r="T29" s="53"/>
      <c r="U29" s="49" t="e">
        <f>T29/R29*10</f>
        <v>#DIV/0!</v>
      </c>
      <c r="V29" s="38">
        <v>12</v>
      </c>
      <c r="W29" s="55"/>
      <c r="X29" s="55"/>
      <c r="Y29" s="30"/>
      <c r="Z29" s="48"/>
      <c r="AA29" s="46"/>
      <c r="AB29" s="38">
        <v>398</v>
      </c>
      <c r="AC29" s="56"/>
      <c r="AD29" s="262">
        <f t="shared" si="8"/>
        <v>0</v>
      </c>
      <c r="AE29" s="56"/>
      <c r="AF29" s="49" t="e">
        <f t="shared" si="9"/>
        <v>#DIV/0!</v>
      </c>
      <c r="AG29" s="38"/>
      <c r="AH29" s="58"/>
      <c r="AI29" s="73"/>
      <c r="AJ29" s="58"/>
      <c r="AK29" s="46"/>
      <c r="AL29" s="38"/>
      <c r="AM29" s="60"/>
      <c r="AN29" s="261"/>
      <c r="AO29" s="60"/>
      <c r="AP29" s="46"/>
      <c r="AQ29" s="38">
        <v>40</v>
      </c>
      <c r="AR29" s="56"/>
      <c r="AS29" s="56"/>
      <c r="AT29" s="56"/>
      <c r="AU29" s="61"/>
      <c r="AV29" s="62">
        <v>55</v>
      </c>
      <c r="AW29" s="56"/>
      <c r="AX29" s="56"/>
      <c r="AY29" s="56"/>
      <c r="AZ29" s="57"/>
      <c r="BA29" s="38"/>
      <c r="BB29" s="63"/>
      <c r="BC29" s="63"/>
      <c r="BD29" s="63"/>
      <c r="BE29" s="49"/>
      <c r="BF29" s="62"/>
      <c r="BG29" s="64"/>
      <c r="BH29" s="64"/>
      <c r="BI29" s="64"/>
      <c r="BJ29" s="57"/>
      <c r="BK29" s="62"/>
      <c r="BL29" s="56"/>
      <c r="BM29" s="56"/>
      <c r="BN29" s="56"/>
      <c r="BO29" s="57"/>
      <c r="BP29" s="50"/>
      <c r="BQ29" s="67"/>
      <c r="BR29" s="30" t="e">
        <f>BQ29/BP29*100</f>
        <v>#DIV/0!</v>
      </c>
      <c r="BS29" s="67"/>
      <c r="BT29" s="46" t="e">
        <f>BS29/BQ29*10</f>
        <v>#DIV/0!</v>
      </c>
      <c r="BU29" s="50"/>
      <c r="BV29" s="67"/>
      <c r="BW29" s="30" t="e">
        <f>BV29/BU29*100</f>
        <v>#DIV/0!</v>
      </c>
      <c r="BX29" s="67"/>
      <c r="BY29" s="46" t="e">
        <f>BX29/BV29*10</f>
        <v>#DIV/0!</v>
      </c>
    </row>
    <row r="30" spans="1:77" ht="15" customHeight="1">
      <c r="A30" s="26" t="s">
        <v>148</v>
      </c>
      <c r="B30" s="43">
        <f>SUM(G30+L30+Q30+V30+AB30+AG30+BF30)</f>
        <v>1100</v>
      </c>
      <c r="C30" s="44">
        <f>H30+M30+R30+X30+AC30+AH30+AM30+AR30+AW30+BB30+BG30+BL30</f>
        <v>100</v>
      </c>
      <c r="D30" s="45">
        <f t="shared" si="2"/>
        <v>9.090909090909092</v>
      </c>
      <c r="E30" s="44">
        <f t="shared" si="1"/>
        <v>180</v>
      </c>
      <c r="F30" s="46">
        <f t="shared" si="3"/>
        <v>18</v>
      </c>
      <c r="G30" s="47">
        <v>250</v>
      </c>
      <c r="H30" s="48">
        <v>100</v>
      </c>
      <c r="I30" s="30">
        <f t="shared" si="4"/>
        <v>40</v>
      </c>
      <c r="J30" s="48">
        <v>180</v>
      </c>
      <c r="K30" s="49">
        <f t="shared" si="5"/>
        <v>18</v>
      </c>
      <c r="L30" s="50">
        <v>300</v>
      </c>
      <c r="M30" s="32"/>
      <c r="N30" s="30">
        <f t="shared" si="6"/>
        <v>0</v>
      </c>
      <c r="O30" s="32"/>
      <c r="P30" s="49" t="e">
        <f t="shared" si="7"/>
        <v>#DIV/0!</v>
      </c>
      <c r="Q30" s="51"/>
      <c r="R30" s="52"/>
      <c r="S30" s="53" t="e">
        <f>R30/Q30*100</f>
        <v>#DIV/0!</v>
      </c>
      <c r="T30" s="264"/>
      <c r="U30" s="49" t="e">
        <f>T30/R30*10</f>
        <v>#DIV/0!</v>
      </c>
      <c r="V30" s="38">
        <v>250</v>
      </c>
      <c r="W30" s="55"/>
      <c r="X30" s="55"/>
      <c r="Y30" s="30"/>
      <c r="Z30" s="48"/>
      <c r="AA30" s="46"/>
      <c r="AB30" s="38">
        <v>300</v>
      </c>
      <c r="AC30" s="56"/>
      <c r="AD30" s="262">
        <f t="shared" si="8"/>
        <v>0</v>
      </c>
      <c r="AE30" s="56"/>
      <c r="AF30" s="49" t="e">
        <f t="shared" si="9"/>
        <v>#DIV/0!</v>
      </c>
      <c r="AG30" s="38"/>
      <c r="AH30" s="58"/>
      <c r="AI30" s="73"/>
      <c r="AJ30" s="58"/>
      <c r="AK30" s="46"/>
      <c r="AL30" s="38"/>
      <c r="AM30" s="60"/>
      <c r="AN30" s="261"/>
      <c r="AO30" s="60"/>
      <c r="AP30" s="46"/>
      <c r="AQ30" s="38">
        <v>715</v>
      </c>
      <c r="AR30" s="56"/>
      <c r="AS30" s="56"/>
      <c r="AT30" s="56"/>
      <c r="AU30" s="61"/>
      <c r="AV30" s="62">
        <v>30</v>
      </c>
      <c r="AW30" s="56"/>
      <c r="AX30" s="56"/>
      <c r="AY30" s="56"/>
      <c r="AZ30" s="57"/>
      <c r="BA30" s="38">
        <v>309</v>
      </c>
      <c r="BB30" s="63"/>
      <c r="BC30" s="63"/>
      <c r="BD30" s="63"/>
      <c r="BE30" s="49"/>
      <c r="BF30" s="62"/>
      <c r="BG30" s="64"/>
      <c r="BH30" s="64"/>
      <c r="BI30" s="64"/>
      <c r="BJ30" s="57"/>
      <c r="BK30" s="62"/>
      <c r="BL30" s="56"/>
      <c r="BM30" s="56"/>
      <c r="BN30" s="56"/>
      <c r="BO30" s="57"/>
      <c r="BP30" s="50"/>
      <c r="BQ30" s="67"/>
      <c r="BR30" s="30" t="e">
        <f>BQ30/BP30*100</f>
        <v>#DIV/0!</v>
      </c>
      <c r="BS30" s="67"/>
      <c r="BT30" s="46" t="e">
        <f>BS30/BQ30*10</f>
        <v>#DIV/0!</v>
      </c>
      <c r="BU30" s="50"/>
      <c r="BV30" s="67"/>
      <c r="BW30" s="30" t="e">
        <f>BV30/BU30*100</f>
        <v>#DIV/0!</v>
      </c>
      <c r="BX30" s="67"/>
      <c r="BY30" s="46" t="e">
        <f>BX30/BV30*10</f>
        <v>#DIV/0!</v>
      </c>
    </row>
    <row r="31" spans="1:77" ht="17.25" customHeight="1">
      <c r="A31" s="26" t="s">
        <v>149</v>
      </c>
      <c r="B31" s="43">
        <f aca="true" t="shared" si="10" ref="B31:B38">SUM(G31+L31+Q31+V31+AB31+AG31+BF31+BP31)</f>
        <v>590</v>
      </c>
      <c r="C31" s="44">
        <f t="shared" si="0"/>
        <v>10</v>
      </c>
      <c r="D31" s="45">
        <f t="shared" si="2"/>
        <v>1.694915254237288</v>
      </c>
      <c r="E31" s="44">
        <f t="shared" si="1"/>
        <v>20</v>
      </c>
      <c r="F31" s="46">
        <f t="shared" si="3"/>
        <v>20</v>
      </c>
      <c r="G31" s="47">
        <v>200</v>
      </c>
      <c r="H31" s="48">
        <v>10</v>
      </c>
      <c r="I31" s="30">
        <f t="shared" si="4"/>
        <v>5</v>
      </c>
      <c r="J31" s="48">
        <v>20</v>
      </c>
      <c r="K31" s="49">
        <f t="shared" si="5"/>
        <v>20</v>
      </c>
      <c r="L31" s="50">
        <v>93</v>
      </c>
      <c r="M31" s="32"/>
      <c r="N31" s="30"/>
      <c r="O31" s="32"/>
      <c r="P31" s="49"/>
      <c r="Q31" s="51">
        <v>40</v>
      </c>
      <c r="R31" s="52"/>
      <c r="S31" s="53">
        <f>R31/Q31*100</f>
        <v>0</v>
      </c>
      <c r="T31" s="264"/>
      <c r="U31" s="49" t="e">
        <f>T31/R31*10</f>
        <v>#DIV/0!</v>
      </c>
      <c r="V31" s="38">
        <v>117</v>
      </c>
      <c r="W31" s="55"/>
      <c r="X31" s="55"/>
      <c r="Y31" s="30">
        <f>X31/V31*100</f>
        <v>0</v>
      </c>
      <c r="Z31" s="48"/>
      <c r="AA31" s="46"/>
      <c r="AB31" s="38">
        <v>140</v>
      </c>
      <c r="AC31" s="56"/>
      <c r="AD31" s="262">
        <f t="shared" si="8"/>
        <v>0</v>
      </c>
      <c r="AE31" s="56"/>
      <c r="AF31" s="49" t="e">
        <f t="shared" si="9"/>
        <v>#DIV/0!</v>
      </c>
      <c r="AG31" s="38"/>
      <c r="AH31" s="58"/>
      <c r="AI31" s="73"/>
      <c r="AJ31" s="58"/>
      <c r="AK31" s="46"/>
      <c r="AL31" s="38"/>
      <c r="AM31" s="60"/>
      <c r="AN31" s="261"/>
      <c r="AO31" s="60"/>
      <c r="AP31" s="46"/>
      <c r="AQ31" s="38">
        <v>120</v>
      </c>
      <c r="AR31" s="56"/>
      <c r="AS31" s="56"/>
      <c r="AT31" s="56"/>
      <c r="AU31" s="61"/>
      <c r="AV31" s="62">
        <v>154</v>
      </c>
      <c r="AW31" s="56"/>
      <c r="AX31" s="56"/>
      <c r="AY31" s="56"/>
      <c r="AZ31" s="57"/>
      <c r="BA31" s="38">
        <v>532</v>
      </c>
      <c r="BB31" s="63"/>
      <c r="BC31" s="63"/>
      <c r="BD31" s="63"/>
      <c r="BE31" s="49"/>
      <c r="BF31" s="62"/>
      <c r="BG31" s="64"/>
      <c r="BH31" s="64"/>
      <c r="BI31" s="64"/>
      <c r="BJ31" s="57"/>
      <c r="BK31" s="62"/>
      <c r="BL31" s="56"/>
      <c r="BM31" s="56"/>
      <c r="BN31" s="56"/>
      <c r="BO31" s="57"/>
      <c r="BP31" s="50"/>
      <c r="BQ31" s="67"/>
      <c r="BR31" s="30"/>
      <c r="BS31" s="67"/>
      <c r="BT31" s="46"/>
      <c r="BU31" s="50"/>
      <c r="BV31" s="67"/>
      <c r="BW31" s="30"/>
      <c r="BX31" s="67"/>
      <c r="BY31" s="46"/>
    </row>
    <row r="32" spans="1:77" ht="15.75" customHeight="1">
      <c r="A32" s="26" t="s">
        <v>150</v>
      </c>
      <c r="B32" s="43">
        <f t="shared" si="10"/>
        <v>6416</v>
      </c>
      <c r="C32" s="44">
        <f t="shared" si="0"/>
        <v>1432</v>
      </c>
      <c r="D32" s="45">
        <f t="shared" si="2"/>
        <v>22.31920199501247</v>
      </c>
      <c r="E32" s="44">
        <f t="shared" si="1"/>
        <v>2511</v>
      </c>
      <c r="F32" s="46">
        <f t="shared" si="3"/>
        <v>17.53491620111732</v>
      </c>
      <c r="G32" s="47">
        <v>1932</v>
      </c>
      <c r="H32" s="48">
        <v>1432</v>
      </c>
      <c r="I32" s="30">
        <f t="shared" si="4"/>
        <v>74.12008281573499</v>
      </c>
      <c r="J32" s="48">
        <v>2511</v>
      </c>
      <c r="K32" s="49">
        <f t="shared" si="5"/>
        <v>17.53491620111732</v>
      </c>
      <c r="L32" s="50">
        <v>1400</v>
      </c>
      <c r="M32" s="32"/>
      <c r="N32" s="30">
        <f>M32/L32*100</f>
        <v>0</v>
      </c>
      <c r="O32" s="32"/>
      <c r="P32" s="49" t="e">
        <f t="shared" si="7"/>
        <v>#DIV/0!</v>
      </c>
      <c r="Q32" s="51"/>
      <c r="R32" s="52"/>
      <c r="S32" s="53" t="e">
        <f>R32/Q32*100</f>
        <v>#DIV/0!</v>
      </c>
      <c r="T32" s="264"/>
      <c r="U32" s="49" t="e">
        <f>T32/R32*10</f>
        <v>#DIV/0!</v>
      </c>
      <c r="V32" s="38">
        <v>203</v>
      </c>
      <c r="W32" s="55">
        <v>800</v>
      </c>
      <c r="X32" s="55"/>
      <c r="Y32" s="30">
        <f>X32/V32*100</f>
        <v>0</v>
      </c>
      <c r="Z32" s="48"/>
      <c r="AA32" s="46" t="e">
        <f>Z32/X32*10</f>
        <v>#DIV/0!</v>
      </c>
      <c r="AB32" s="38">
        <v>2881</v>
      </c>
      <c r="AC32" s="56"/>
      <c r="AD32" s="262">
        <f t="shared" si="8"/>
        <v>0</v>
      </c>
      <c r="AE32" s="56"/>
      <c r="AF32" s="49" t="e">
        <f t="shared" si="9"/>
        <v>#DIV/0!</v>
      </c>
      <c r="AG32" s="38"/>
      <c r="AH32" s="58"/>
      <c r="AI32" s="73"/>
      <c r="AJ32" s="58"/>
      <c r="AK32" s="46"/>
      <c r="AL32" s="38"/>
      <c r="AM32" s="60"/>
      <c r="AN32" s="261"/>
      <c r="AO32" s="60"/>
      <c r="AP32" s="46"/>
      <c r="AQ32" s="38">
        <v>520</v>
      </c>
      <c r="AR32" s="56"/>
      <c r="AS32" s="56"/>
      <c r="AT32" s="56"/>
      <c r="AU32" s="61"/>
      <c r="AV32" s="62">
        <v>60</v>
      </c>
      <c r="AW32" s="56"/>
      <c r="AX32" s="56"/>
      <c r="AY32" s="56"/>
      <c r="AZ32" s="57"/>
      <c r="BA32" s="38">
        <v>197</v>
      </c>
      <c r="BB32" s="63"/>
      <c r="BC32" s="63"/>
      <c r="BD32" s="63"/>
      <c r="BE32" s="49"/>
      <c r="BF32" s="62"/>
      <c r="BG32" s="64"/>
      <c r="BH32" s="64"/>
      <c r="BI32" s="64"/>
      <c r="BJ32" s="57"/>
      <c r="BK32" s="62">
        <v>1074</v>
      </c>
      <c r="BL32" s="56"/>
      <c r="BM32" s="56"/>
      <c r="BN32" s="56"/>
      <c r="BO32" s="57"/>
      <c r="BP32" s="50"/>
      <c r="BQ32" s="67"/>
      <c r="BR32" s="30" t="e">
        <f>BQ32/BP32*100</f>
        <v>#DIV/0!</v>
      </c>
      <c r="BS32" s="67"/>
      <c r="BT32" s="46" t="e">
        <f>BS32/BQ32*10</f>
        <v>#DIV/0!</v>
      </c>
      <c r="BU32" s="50"/>
      <c r="BV32" s="67"/>
      <c r="BW32" s="30" t="e">
        <f>BV32/BU32*100</f>
        <v>#DIV/0!</v>
      </c>
      <c r="BX32" s="67"/>
      <c r="BY32" s="46" t="e">
        <f>BX32/BV32*10</f>
        <v>#DIV/0!</v>
      </c>
    </row>
    <row r="33" spans="1:77" ht="16.5" customHeight="1">
      <c r="A33" s="26" t="s">
        <v>163</v>
      </c>
      <c r="B33" s="43">
        <f t="shared" si="10"/>
        <v>1357</v>
      </c>
      <c r="C33" s="44">
        <f t="shared" si="0"/>
        <v>957</v>
      </c>
      <c r="D33" s="45">
        <f t="shared" si="2"/>
        <v>70.5232129697863</v>
      </c>
      <c r="E33" s="44">
        <f t="shared" si="1"/>
        <v>2297</v>
      </c>
      <c r="F33" s="46">
        <f t="shared" si="3"/>
        <v>24.00208986415883</v>
      </c>
      <c r="G33" s="47">
        <v>1357</v>
      </c>
      <c r="H33" s="48">
        <v>957</v>
      </c>
      <c r="I33" s="30">
        <f t="shared" si="4"/>
        <v>70.5232129697863</v>
      </c>
      <c r="J33" s="48">
        <v>2297</v>
      </c>
      <c r="K33" s="49">
        <f t="shared" si="5"/>
        <v>24.00208986415883</v>
      </c>
      <c r="L33" s="50"/>
      <c r="M33" s="32"/>
      <c r="N33" s="30" t="e">
        <f t="shared" si="6"/>
        <v>#DIV/0!</v>
      </c>
      <c r="O33" s="32"/>
      <c r="P33" s="49" t="e">
        <f t="shared" si="7"/>
        <v>#DIV/0!</v>
      </c>
      <c r="Q33" s="51"/>
      <c r="R33" s="52"/>
      <c r="S33" s="53"/>
      <c r="T33" s="264"/>
      <c r="U33" s="54"/>
      <c r="V33" s="38"/>
      <c r="W33" s="55"/>
      <c r="X33" s="55"/>
      <c r="Y33" s="30" t="e">
        <f>X33/V33*100</f>
        <v>#DIV/0!</v>
      </c>
      <c r="Z33" s="68"/>
      <c r="AA33" s="46" t="e">
        <f>Z33/X33*10</f>
        <v>#DIV/0!</v>
      </c>
      <c r="AB33" s="38"/>
      <c r="AC33" s="69"/>
      <c r="AD33" s="262" t="e">
        <f t="shared" si="8"/>
        <v>#DIV/0!</v>
      </c>
      <c r="AE33" s="69"/>
      <c r="AF33" s="49" t="e">
        <f t="shared" si="9"/>
        <v>#DIV/0!</v>
      </c>
      <c r="AG33" s="38"/>
      <c r="AH33" s="70"/>
      <c r="AI33" s="73"/>
      <c r="AJ33" s="70"/>
      <c r="AK33" s="46"/>
      <c r="AL33" s="38"/>
      <c r="AM33" s="71"/>
      <c r="AN33" s="261"/>
      <c r="AO33" s="71"/>
      <c r="AP33" s="46"/>
      <c r="AQ33" s="38">
        <v>55</v>
      </c>
      <c r="AR33" s="69"/>
      <c r="AS33" s="69"/>
      <c r="AT33" s="69"/>
      <c r="AU33" s="59"/>
      <c r="AV33" s="62">
        <v>120</v>
      </c>
      <c r="AW33" s="69"/>
      <c r="AX33" s="69"/>
      <c r="AY33" s="69"/>
      <c r="AZ33" s="46"/>
      <c r="BA33" s="38">
        <v>461</v>
      </c>
      <c r="BB33" s="63"/>
      <c r="BC33" s="63"/>
      <c r="BD33" s="63"/>
      <c r="BE33" s="46"/>
      <c r="BF33" s="62"/>
      <c r="BG33" s="72"/>
      <c r="BH33" s="72"/>
      <c r="BI33" s="72"/>
      <c r="BJ33" s="46"/>
      <c r="BK33" s="62"/>
      <c r="BL33" s="69"/>
      <c r="BM33" s="69"/>
      <c r="BN33" s="69"/>
      <c r="BO33" s="46"/>
      <c r="BP33" s="50"/>
      <c r="BQ33" s="67"/>
      <c r="BR33" s="30" t="e">
        <f>BQ33/BP33*100</f>
        <v>#DIV/0!</v>
      </c>
      <c r="BS33" s="67"/>
      <c r="BT33" s="46" t="e">
        <f>BS33/BQ33*10</f>
        <v>#DIV/0!</v>
      </c>
      <c r="BU33" s="50"/>
      <c r="BV33" s="67"/>
      <c r="BW33" s="30" t="e">
        <f>BV33/BU33*100</f>
        <v>#DIV/0!</v>
      </c>
      <c r="BX33" s="67"/>
      <c r="BY33" s="46" t="e">
        <f>BX33/BV33*10</f>
        <v>#DIV/0!</v>
      </c>
    </row>
    <row r="34" spans="1:77" ht="15.75" customHeight="1">
      <c r="A34" s="26" t="s">
        <v>164</v>
      </c>
      <c r="B34" s="43">
        <f t="shared" si="10"/>
        <v>13569</v>
      </c>
      <c r="C34" s="44">
        <f t="shared" si="0"/>
        <v>2854</v>
      </c>
      <c r="D34" s="45">
        <f t="shared" si="2"/>
        <v>21.033237526715308</v>
      </c>
      <c r="E34" s="44">
        <f t="shared" si="1"/>
        <v>8843</v>
      </c>
      <c r="F34" s="46">
        <f t="shared" si="3"/>
        <v>30.98458304134548</v>
      </c>
      <c r="G34" s="47">
        <v>3772</v>
      </c>
      <c r="H34" s="48">
        <v>2854</v>
      </c>
      <c r="I34" s="30">
        <f aca="true" t="shared" si="11" ref="I34:I42">H34/G34*100</f>
        <v>75.66277836691411</v>
      </c>
      <c r="J34" s="48">
        <v>8843</v>
      </c>
      <c r="K34" s="49">
        <f aca="true" t="shared" si="12" ref="K34:K42">J34/H34*10</f>
        <v>30.98458304134548</v>
      </c>
      <c r="L34" s="50">
        <v>3557</v>
      </c>
      <c r="M34" s="32"/>
      <c r="N34" s="30">
        <f aca="true" t="shared" si="13" ref="N34:N42">M34/L34*100</f>
        <v>0</v>
      </c>
      <c r="O34" s="32"/>
      <c r="P34" s="49" t="e">
        <f aca="true" t="shared" si="14" ref="P34:P39">O34/M34*10</f>
        <v>#DIV/0!</v>
      </c>
      <c r="Q34" s="51"/>
      <c r="R34" s="52"/>
      <c r="S34" s="53" t="e">
        <f>R34/Q34*100</f>
        <v>#DIV/0!</v>
      </c>
      <c r="T34" s="264"/>
      <c r="U34" s="49" t="e">
        <f>T34/R34*10</f>
        <v>#DIV/0!</v>
      </c>
      <c r="V34" s="38"/>
      <c r="W34" s="55"/>
      <c r="X34" s="55"/>
      <c r="Y34" s="30"/>
      <c r="Z34" s="68"/>
      <c r="AA34" s="46"/>
      <c r="AB34" s="38">
        <v>6085</v>
      </c>
      <c r="AC34" s="69"/>
      <c r="AD34" s="262">
        <f t="shared" si="8"/>
        <v>0</v>
      </c>
      <c r="AE34" s="69"/>
      <c r="AF34" s="49" t="e">
        <f t="shared" si="9"/>
        <v>#DIV/0!</v>
      </c>
      <c r="AG34" s="38"/>
      <c r="AH34" s="70"/>
      <c r="AI34" s="73"/>
      <c r="AJ34" s="70"/>
      <c r="AK34" s="46"/>
      <c r="AL34" s="38"/>
      <c r="AM34" s="71"/>
      <c r="AN34" s="261"/>
      <c r="AO34" s="71"/>
      <c r="AP34" s="46"/>
      <c r="AQ34" s="38">
        <v>20</v>
      </c>
      <c r="AR34" s="69"/>
      <c r="AS34" s="69"/>
      <c r="AT34" s="69"/>
      <c r="AU34" s="59"/>
      <c r="AV34" s="62">
        <v>50</v>
      </c>
      <c r="AW34" s="69"/>
      <c r="AX34" s="69"/>
      <c r="AY34" s="69"/>
      <c r="AZ34" s="46"/>
      <c r="BA34" s="38">
        <v>112</v>
      </c>
      <c r="BB34" s="63"/>
      <c r="BC34" s="63"/>
      <c r="BD34" s="63"/>
      <c r="BE34" s="46"/>
      <c r="BF34" s="62"/>
      <c r="BG34" s="72"/>
      <c r="BH34" s="72"/>
      <c r="BI34" s="72"/>
      <c r="BJ34" s="46"/>
      <c r="BK34" s="62"/>
      <c r="BL34" s="69"/>
      <c r="BM34" s="69"/>
      <c r="BN34" s="69"/>
      <c r="BO34" s="46"/>
      <c r="BP34" s="50">
        <v>155</v>
      </c>
      <c r="BQ34" s="67"/>
      <c r="BR34" s="30">
        <f>BQ34/BP34*100</f>
        <v>0</v>
      </c>
      <c r="BS34" s="67"/>
      <c r="BT34" s="46" t="e">
        <f>BS34/BQ34*10</f>
        <v>#DIV/0!</v>
      </c>
      <c r="BU34" s="50">
        <v>0</v>
      </c>
      <c r="BV34" s="67"/>
      <c r="BW34" s="30" t="e">
        <f>BV34/BU34*100</f>
        <v>#DIV/0!</v>
      </c>
      <c r="BX34" s="67"/>
      <c r="BY34" s="46" t="e">
        <f>BX34/BV34*10</f>
        <v>#DIV/0!</v>
      </c>
    </row>
    <row r="35" spans="1:77" ht="15" customHeight="1">
      <c r="A35" s="26" t="s">
        <v>151</v>
      </c>
      <c r="B35" s="43">
        <f t="shared" si="10"/>
        <v>2275</v>
      </c>
      <c r="C35" s="44">
        <f t="shared" si="0"/>
        <v>364</v>
      </c>
      <c r="D35" s="45">
        <f t="shared" si="2"/>
        <v>16</v>
      </c>
      <c r="E35" s="44">
        <f t="shared" si="1"/>
        <v>983</v>
      </c>
      <c r="F35" s="46">
        <f t="shared" si="3"/>
        <v>27.005494505494507</v>
      </c>
      <c r="G35" s="47">
        <v>1028</v>
      </c>
      <c r="H35" s="48">
        <v>364</v>
      </c>
      <c r="I35" s="30">
        <f t="shared" si="11"/>
        <v>35.40856031128405</v>
      </c>
      <c r="J35" s="48">
        <v>983</v>
      </c>
      <c r="K35" s="49">
        <f t="shared" si="12"/>
        <v>27.005494505494507</v>
      </c>
      <c r="L35" s="50">
        <v>116</v>
      </c>
      <c r="M35" s="32"/>
      <c r="N35" s="30">
        <f t="shared" si="13"/>
        <v>0</v>
      </c>
      <c r="O35" s="32"/>
      <c r="P35" s="49" t="e">
        <f t="shared" si="14"/>
        <v>#DIV/0!</v>
      </c>
      <c r="Q35" s="51"/>
      <c r="R35" s="52"/>
      <c r="S35" s="53"/>
      <c r="T35" s="264"/>
      <c r="U35" s="54"/>
      <c r="V35" s="38"/>
      <c r="W35" s="55"/>
      <c r="X35" s="55"/>
      <c r="Y35" s="30"/>
      <c r="Z35" s="68"/>
      <c r="AA35" s="46"/>
      <c r="AB35" s="38">
        <v>1131</v>
      </c>
      <c r="AC35" s="69"/>
      <c r="AD35" s="262">
        <f t="shared" si="8"/>
        <v>0</v>
      </c>
      <c r="AE35" s="69"/>
      <c r="AF35" s="49" t="e">
        <f t="shared" si="9"/>
        <v>#DIV/0!</v>
      </c>
      <c r="AG35" s="38"/>
      <c r="AH35" s="70"/>
      <c r="AI35" s="73"/>
      <c r="AJ35" s="70"/>
      <c r="AK35" s="46"/>
      <c r="AL35" s="38"/>
      <c r="AM35" s="71"/>
      <c r="AN35" s="261"/>
      <c r="AO35" s="71"/>
      <c r="AP35" s="46"/>
      <c r="AQ35" s="38"/>
      <c r="AR35" s="69"/>
      <c r="AS35" s="69"/>
      <c r="AT35" s="69"/>
      <c r="AU35" s="59"/>
      <c r="AV35" s="62">
        <v>80</v>
      </c>
      <c r="AW35" s="69"/>
      <c r="AX35" s="69"/>
      <c r="AY35" s="69"/>
      <c r="AZ35" s="46"/>
      <c r="BA35" s="38"/>
      <c r="BB35" s="63"/>
      <c r="BC35" s="63"/>
      <c r="BD35" s="63"/>
      <c r="BE35" s="46"/>
      <c r="BF35" s="62"/>
      <c r="BG35" s="72"/>
      <c r="BH35" s="72"/>
      <c r="BI35" s="72"/>
      <c r="BJ35" s="46"/>
      <c r="BK35" s="62"/>
      <c r="BL35" s="69"/>
      <c r="BM35" s="69"/>
      <c r="BN35" s="69"/>
      <c r="BO35" s="46"/>
      <c r="BP35" s="50"/>
      <c r="BQ35" s="67"/>
      <c r="BR35" s="30" t="e">
        <f>BQ35/BP35*100</f>
        <v>#DIV/0!</v>
      </c>
      <c r="BS35" s="67"/>
      <c r="BT35" s="46" t="e">
        <f>BS35/BQ35*10</f>
        <v>#DIV/0!</v>
      </c>
      <c r="BU35" s="50"/>
      <c r="BV35" s="67"/>
      <c r="BW35" s="30" t="e">
        <f>BV35/BU35*100</f>
        <v>#DIV/0!</v>
      </c>
      <c r="BX35" s="67"/>
      <c r="BY35" s="46" t="e">
        <f>BX35/BV35*10</f>
        <v>#DIV/0!</v>
      </c>
    </row>
    <row r="36" spans="1:77" ht="16.5" customHeight="1">
      <c r="A36" s="26" t="s">
        <v>152</v>
      </c>
      <c r="B36" s="43">
        <f t="shared" si="10"/>
        <v>2550</v>
      </c>
      <c r="C36" s="44">
        <f t="shared" si="0"/>
        <v>464</v>
      </c>
      <c r="D36" s="45">
        <f t="shared" si="2"/>
        <v>18.19607843137255</v>
      </c>
      <c r="E36" s="44">
        <f t="shared" si="1"/>
        <v>906</v>
      </c>
      <c r="F36" s="46">
        <f t="shared" si="3"/>
        <v>19.52586206896552</v>
      </c>
      <c r="G36" s="47">
        <v>1684</v>
      </c>
      <c r="H36" s="48">
        <v>464</v>
      </c>
      <c r="I36" s="30">
        <f t="shared" si="11"/>
        <v>27.55344418052256</v>
      </c>
      <c r="J36" s="48">
        <v>906</v>
      </c>
      <c r="K36" s="49">
        <f t="shared" si="12"/>
        <v>19.52586206896552</v>
      </c>
      <c r="L36" s="50">
        <v>340</v>
      </c>
      <c r="M36" s="32"/>
      <c r="N36" s="30">
        <f t="shared" si="13"/>
        <v>0</v>
      </c>
      <c r="O36" s="32"/>
      <c r="P36" s="49" t="e">
        <f t="shared" si="14"/>
        <v>#DIV/0!</v>
      </c>
      <c r="Q36" s="51">
        <v>434</v>
      </c>
      <c r="R36" s="52"/>
      <c r="S36" s="53">
        <f aca="true" t="shared" si="15" ref="S36:S42">R36/Q36*100</f>
        <v>0</v>
      </c>
      <c r="T36" s="264"/>
      <c r="U36" s="49" t="e">
        <f>T36/R36*10</f>
        <v>#DIV/0!</v>
      </c>
      <c r="V36" s="38"/>
      <c r="W36" s="55"/>
      <c r="X36" s="55"/>
      <c r="Y36" s="30"/>
      <c r="Z36" s="68"/>
      <c r="AA36" s="46"/>
      <c r="AB36" s="38">
        <v>92</v>
      </c>
      <c r="AC36" s="69"/>
      <c r="AD36" s="262">
        <f t="shared" si="8"/>
        <v>0</v>
      </c>
      <c r="AE36" s="69"/>
      <c r="AF36" s="49" t="e">
        <f t="shared" si="9"/>
        <v>#DIV/0!</v>
      </c>
      <c r="AG36" s="38"/>
      <c r="AH36" s="70"/>
      <c r="AI36" s="73"/>
      <c r="AJ36" s="70"/>
      <c r="AK36" s="46"/>
      <c r="AL36" s="38"/>
      <c r="AM36" s="71"/>
      <c r="AN36" s="261"/>
      <c r="AO36" s="71"/>
      <c r="AP36" s="46"/>
      <c r="AQ36" s="38"/>
      <c r="AR36" s="69"/>
      <c r="AS36" s="69"/>
      <c r="AT36" s="69"/>
      <c r="AU36" s="59"/>
      <c r="AV36" s="62"/>
      <c r="AW36" s="69"/>
      <c r="AX36" s="69"/>
      <c r="AY36" s="69"/>
      <c r="AZ36" s="46"/>
      <c r="BA36" s="38">
        <v>147</v>
      </c>
      <c r="BB36" s="63"/>
      <c r="BC36" s="63"/>
      <c r="BD36" s="63"/>
      <c r="BE36" s="46"/>
      <c r="BF36" s="62"/>
      <c r="BG36" s="72"/>
      <c r="BH36" s="64" t="e">
        <f>BG36/BF36*100</f>
        <v>#DIV/0!</v>
      </c>
      <c r="BI36" s="72"/>
      <c r="BJ36" s="46" t="e">
        <f>BI36/BG36*10</f>
        <v>#DIV/0!</v>
      </c>
      <c r="BK36" s="62"/>
      <c r="BL36" s="69"/>
      <c r="BM36" s="69"/>
      <c r="BN36" s="69"/>
      <c r="BO36" s="46"/>
      <c r="BP36" s="50"/>
      <c r="BQ36" s="67"/>
      <c r="BR36" s="30"/>
      <c r="BS36" s="67"/>
      <c r="BT36" s="46"/>
      <c r="BU36" s="50">
        <v>0</v>
      </c>
      <c r="BV36" s="67"/>
      <c r="BW36" s="30"/>
      <c r="BX36" s="67"/>
      <c r="BY36" s="46"/>
    </row>
    <row r="37" spans="1:77" ht="16.5" customHeight="1">
      <c r="A37" s="26" t="s">
        <v>153</v>
      </c>
      <c r="B37" s="43">
        <f t="shared" si="10"/>
        <v>1020</v>
      </c>
      <c r="C37" s="44">
        <f t="shared" si="0"/>
        <v>100</v>
      </c>
      <c r="D37" s="45">
        <f t="shared" si="2"/>
        <v>9.803921568627452</v>
      </c>
      <c r="E37" s="44">
        <f t="shared" si="1"/>
        <v>150</v>
      </c>
      <c r="F37" s="46">
        <f t="shared" si="3"/>
        <v>15</v>
      </c>
      <c r="G37" s="47">
        <v>450</v>
      </c>
      <c r="H37" s="48">
        <v>100</v>
      </c>
      <c r="I37" s="30">
        <f t="shared" si="11"/>
        <v>22.22222222222222</v>
      </c>
      <c r="J37" s="48">
        <v>150</v>
      </c>
      <c r="K37" s="49">
        <f t="shared" si="12"/>
        <v>15</v>
      </c>
      <c r="L37" s="50">
        <v>170</v>
      </c>
      <c r="M37" s="32"/>
      <c r="N37" s="30">
        <f t="shared" si="13"/>
        <v>0</v>
      </c>
      <c r="O37" s="32"/>
      <c r="P37" s="49" t="e">
        <f t="shared" si="14"/>
        <v>#DIV/0!</v>
      </c>
      <c r="Q37" s="51">
        <v>0</v>
      </c>
      <c r="R37" s="52"/>
      <c r="S37" s="53" t="e">
        <f t="shared" si="15"/>
        <v>#DIV/0!</v>
      </c>
      <c r="T37" s="264"/>
      <c r="U37" s="49" t="e">
        <f>T37/R37*10</f>
        <v>#DIV/0!</v>
      </c>
      <c r="V37" s="38">
        <v>200</v>
      </c>
      <c r="W37" s="55"/>
      <c r="X37" s="55"/>
      <c r="Y37" s="30">
        <f>X37/V37*100</f>
        <v>0</v>
      </c>
      <c r="Z37" s="68"/>
      <c r="AA37" s="46" t="e">
        <f>Z37/X37*10</f>
        <v>#DIV/0!</v>
      </c>
      <c r="AB37" s="38">
        <v>200</v>
      </c>
      <c r="AC37" s="69"/>
      <c r="AD37" s="262">
        <f t="shared" si="8"/>
        <v>0</v>
      </c>
      <c r="AE37" s="69"/>
      <c r="AF37" s="49" t="e">
        <f t="shared" si="9"/>
        <v>#DIV/0!</v>
      </c>
      <c r="AG37" s="38"/>
      <c r="AH37" s="70"/>
      <c r="AI37" s="73"/>
      <c r="AJ37" s="70"/>
      <c r="AK37" s="46"/>
      <c r="AL37" s="38"/>
      <c r="AM37" s="71"/>
      <c r="AN37" s="261"/>
      <c r="AO37" s="71"/>
      <c r="AP37" s="46"/>
      <c r="AQ37" s="38">
        <v>8</v>
      </c>
      <c r="AR37" s="69"/>
      <c r="AS37" s="69"/>
      <c r="AT37" s="69"/>
      <c r="AU37" s="59"/>
      <c r="AV37" s="62">
        <v>0</v>
      </c>
      <c r="AW37" s="69"/>
      <c r="AX37" s="69"/>
      <c r="AY37" s="69"/>
      <c r="AZ37" s="46"/>
      <c r="BA37" s="38">
        <v>212</v>
      </c>
      <c r="BB37" s="63"/>
      <c r="BC37" s="63"/>
      <c r="BD37" s="63"/>
      <c r="BE37" s="46"/>
      <c r="BF37" s="62"/>
      <c r="BG37" s="72"/>
      <c r="BH37" s="72"/>
      <c r="BI37" s="72"/>
      <c r="BJ37" s="46"/>
      <c r="BK37" s="62"/>
      <c r="BL37" s="69"/>
      <c r="BM37" s="69"/>
      <c r="BN37" s="69"/>
      <c r="BO37" s="46"/>
      <c r="BP37" s="50"/>
      <c r="BQ37" s="67"/>
      <c r="BR37" s="30"/>
      <c r="BS37" s="67"/>
      <c r="BT37" s="46"/>
      <c r="BU37" s="50"/>
      <c r="BV37" s="67"/>
      <c r="BW37" s="30"/>
      <c r="BX37" s="67"/>
      <c r="BY37" s="46"/>
    </row>
    <row r="38" spans="1:77" ht="16.5" customHeight="1">
      <c r="A38" s="26" t="s">
        <v>154</v>
      </c>
      <c r="B38" s="43">
        <f t="shared" si="10"/>
        <v>1308</v>
      </c>
      <c r="C38" s="44">
        <f t="shared" si="0"/>
        <v>210</v>
      </c>
      <c r="D38" s="45">
        <f t="shared" si="2"/>
        <v>16.055045871559635</v>
      </c>
      <c r="E38" s="44">
        <f t="shared" si="1"/>
        <v>567</v>
      </c>
      <c r="F38" s="46">
        <f t="shared" si="3"/>
        <v>27</v>
      </c>
      <c r="G38" s="47">
        <v>400</v>
      </c>
      <c r="H38" s="48">
        <v>210</v>
      </c>
      <c r="I38" s="30">
        <f t="shared" si="11"/>
        <v>52.5</v>
      </c>
      <c r="J38" s="48">
        <v>567</v>
      </c>
      <c r="K38" s="49">
        <f t="shared" si="12"/>
        <v>27</v>
      </c>
      <c r="L38" s="50">
        <v>358</v>
      </c>
      <c r="M38" s="32"/>
      <c r="N38" s="30">
        <f t="shared" si="13"/>
        <v>0</v>
      </c>
      <c r="O38" s="32"/>
      <c r="P38" s="49" t="e">
        <f t="shared" si="14"/>
        <v>#DIV/0!</v>
      </c>
      <c r="Q38" s="51">
        <v>0</v>
      </c>
      <c r="R38" s="52"/>
      <c r="S38" s="53" t="e">
        <f t="shared" si="15"/>
        <v>#DIV/0!</v>
      </c>
      <c r="T38" s="264"/>
      <c r="U38" s="54"/>
      <c r="V38" s="38"/>
      <c r="W38" s="55"/>
      <c r="X38" s="55"/>
      <c r="Y38" s="30"/>
      <c r="Z38" s="68"/>
      <c r="AA38" s="46"/>
      <c r="AB38" s="38">
        <v>550</v>
      </c>
      <c r="AC38" s="69"/>
      <c r="AD38" s="262">
        <f t="shared" si="8"/>
        <v>0</v>
      </c>
      <c r="AE38" s="69"/>
      <c r="AF38" s="49" t="e">
        <f t="shared" si="9"/>
        <v>#DIV/0!</v>
      </c>
      <c r="AG38" s="38"/>
      <c r="AH38" s="70"/>
      <c r="AI38" s="73"/>
      <c r="AJ38" s="70"/>
      <c r="AK38" s="46"/>
      <c r="AL38" s="38"/>
      <c r="AM38" s="71"/>
      <c r="AN38" s="261"/>
      <c r="AO38" s="71"/>
      <c r="AP38" s="46"/>
      <c r="AQ38" s="38"/>
      <c r="AR38" s="69"/>
      <c r="AS38" s="69"/>
      <c r="AT38" s="69"/>
      <c r="AU38" s="59"/>
      <c r="AV38" s="62">
        <v>497</v>
      </c>
      <c r="AW38" s="69"/>
      <c r="AX38" s="69"/>
      <c r="AY38" s="69"/>
      <c r="AZ38" s="46"/>
      <c r="BA38" s="38">
        <v>160</v>
      </c>
      <c r="BB38" s="63"/>
      <c r="BC38" s="63"/>
      <c r="BD38" s="63"/>
      <c r="BE38" s="46"/>
      <c r="BF38" s="62"/>
      <c r="BG38" s="72"/>
      <c r="BH38" s="72"/>
      <c r="BI38" s="72"/>
      <c r="BJ38" s="46"/>
      <c r="BK38" s="62"/>
      <c r="BL38" s="69"/>
      <c r="BM38" s="69"/>
      <c r="BN38" s="69"/>
      <c r="BO38" s="46"/>
      <c r="BP38" s="50"/>
      <c r="BQ38" s="67"/>
      <c r="BR38" s="30" t="e">
        <f>BQ38/BP38*100</f>
        <v>#DIV/0!</v>
      </c>
      <c r="BS38" s="67"/>
      <c r="BT38" s="46" t="e">
        <f>BS38/BQ38*10</f>
        <v>#DIV/0!</v>
      </c>
      <c r="BU38" s="50"/>
      <c r="BV38" s="67"/>
      <c r="BW38" s="30" t="e">
        <f>BV38/BU38*100</f>
        <v>#DIV/0!</v>
      </c>
      <c r="BX38" s="67"/>
      <c r="BY38" s="46" t="e">
        <f>BX38/BV38*10</f>
        <v>#DIV/0!</v>
      </c>
    </row>
    <row r="39" spans="1:77" ht="15" customHeight="1">
      <c r="A39" s="26" t="s">
        <v>155</v>
      </c>
      <c r="B39" s="43">
        <f>SUM(G39+L39+Q39+V39+AB39+AG39+AL39+BF39+BP39)</f>
        <v>1458</v>
      </c>
      <c r="C39" s="44">
        <f t="shared" si="0"/>
        <v>422</v>
      </c>
      <c r="D39" s="45">
        <f t="shared" si="2"/>
        <v>28.9437585733882</v>
      </c>
      <c r="E39" s="44">
        <f t="shared" si="1"/>
        <v>1519</v>
      </c>
      <c r="F39" s="46">
        <f t="shared" si="3"/>
        <v>35.99526066350711</v>
      </c>
      <c r="G39" s="47">
        <v>800</v>
      </c>
      <c r="H39" s="48">
        <v>422</v>
      </c>
      <c r="I39" s="30">
        <f t="shared" si="11"/>
        <v>52.75</v>
      </c>
      <c r="J39" s="48">
        <v>1519</v>
      </c>
      <c r="K39" s="49">
        <f t="shared" si="12"/>
        <v>35.99526066350711</v>
      </c>
      <c r="L39" s="50">
        <v>210</v>
      </c>
      <c r="M39" s="32"/>
      <c r="N39" s="30">
        <f t="shared" si="13"/>
        <v>0</v>
      </c>
      <c r="O39" s="32"/>
      <c r="P39" s="49" t="e">
        <f t="shared" si="14"/>
        <v>#DIV/0!</v>
      </c>
      <c r="Q39" s="51">
        <v>0</v>
      </c>
      <c r="R39" s="52"/>
      <c r="S39" s="53" t="e">
        <f t="shared" si="15"/>
        <v>#DIV/0!</v>
      </c>
      <c r="T39" s="264"/>
      <c r="U39" s="49" t="e">
        <f>T39/R39*10</f>
        <v>#DIV/0!</v>
      </c>
      <c r="V39" s="38">
        <v>126</v>
      </c>
      <c r="W39" s="55"/>
      <c r="X39" s="55"/>
      <c r="Y39" s="30">
        <f>X39/V39*100</f>
        <v>0</v>
      </c>
      <c r="Z39" s="48"/>
      <c r="AA39" s="46" t="e">
        <f>Z39/X39*10</f>
        <v>#DIV/0!</v>
      </c>
      <c r="AB39" s="38">
        <v>322</v>
      </c>
      <c r="AC39" s="56"/>
      <c r="AD39" s="262">
        <f t="shared" si="8"/>
        <v>0</v>
      </c>
      <c r="AE39" s="56"/>
      <c r="AF39" s="49" t="e">
        <f t="shared" si="9"/>
        <v>#DIV/0!</v>
      </c>
      <c r="AG39" s="38"/>
      <c r="AH39" s="58"/>
      <c r="AI39" s="73"/>
      <c r="AJ39" s="58"/>
      <c r="AK39" s="46"/>
      <c r="AL39" s="38"/>
      <c r="AM39" s="60"/>
      <c r="AN39" s="261" t="e">
        <f>AM39/AL39*100</f>
        <v>#DIV/0!</v>
      </c>
      <c r="AO39" s="60"/>
      <c r="AP39" s="46" t="e">
        <f>AO39/AM39*10</f>
        <v>#DIV/0!</v>
      </c>
      <c r="AQ39" s="38">
        <v>1136</v>
      </c>
      <c r="AR39" s="56"/>
      <c r="AS39" s="56"/>
      <c r="AT39" s="56"/>
      <c r="AU39" s="61"/>
      <c r="AV39" s="62">
        <v>50</v>
      </c>
      <c r="AW39" s="56"/>
      <c r="AX39" s="56"/>
      <c r="AY39" s="56"/>
      <c r="AZ39" s="57"/>
      <c r="BA39" s="38">
        <v>500</v>
      </c>
      <c r="BB39" s="63"/>
      <c r="BC39" s="63"/>
      <c r="BD39" s="63"/>
      <c r="BE39" s="49"/>
      <c r="BF39" s="62"/>
      <c r="BG39" s="64"/>
      <c r="BH39" s="64" t="e">
        <f>BG39/BF39*100</f>
        <v>#DIV/0!</v>
      </c>
      <c r="BI39" s="64"/>
      <c r="BJ39" s="46" t="e">
        <f>BI39/BG39*10</f>
        <v>#DIV/0!</v>
      </c>
      <c r="BK39" s="62"/>
      <c r="BL39" s="56"/>
      <c r="BM39" s="56"/>
      <c r="BN39" s="56"/>
      <c r="BO39" s="57"/>
      <c r="BP39" s="50"/>
      <c r="BQ39" s="67"/>
      <c r="BR39" s="30"/>
      <c r="BS39" s="67"/>
      <c r="BT39" s="46"/>
      <c r="BU39" s="50"/>
      <c r="BV39" s="67"/>
      <c r="BW39" s="30"/>
      <c r="BX39" s="67"/>
      <c r="BY39" s="46"/>
    </row>
    <row r="40" spans="1:77" ht="15.75" customHeight="1">
      <c r="A40" s="26" t="s">
        <v>165</v>
      </c>
      <c r="B40" s="43">
        <v>1367</v>
      </c>
      <c r="C40" s="44">
        <f t="shared" si="0"/>
        <v>278</v>
      </c>
      <c r="D40" s="45">
        <f t="shared" si="2"/>
        <v>20.336503291880028</v>
      </c>
      <c r="E40" s="44">
        <f t="shared" si="1"/>
        <v>695</v>
      </c>
      <c r="F40" s="46">
        <f t="shared" si="3"/>
        <v>25</v>
      </c>
      <c r="G40" s="47">
        <v>673</v>
      </c>
      <c r="H40" s="48">
        <v>278</v>
      </c>
      <c r="I40" s="30">
        <f t="shared" si="11"/>
        <v>41.3075780089153</v>
      </c>
      <c r="J40" s="48">
        <v>695</v>
      </c>
      <c r="K40" s="49">
        <f t="shared" si="12"/>
        <v>25</v>
      </c>
      <c r="L40" s="50"/>
      <c r="M40" s="32"/>
      <c r="N40" s="30" t="e">
        <f t="shared" si="13"/>
        <v>#DIV/0!</v>
      </c>
      <c r="O40" s="32"/>
      <c r="P40" s="46"/>
      <c r="Q40" s="51">
        <v>37</v>
      </c>
      <c r="R40" s="52"/>
      <c r="S40" s="53">
        <f t="shared" si="15"/>
        <v>0</v>
      </c>
      <c r="T40" s="264"/>
      <c r="U40" s="49" t="e">
        <f>T40/R40*10</f>
        <v>#DIV/0!</v>
      </c>
      <c r="V40" s="38">
        <v>115</v>
      </c>
      <c r="W40" s="55"/>
      <c r="X40" s="55"/>
      <c r="Y40" s="30">
        <f>X40/V40*100</f>
        <v>0</v>
      </c>
      <c r="Z40" s="48"/>
      <c r="AA40" s="46" t="e">
        <f>Z40/X40*10</f>
        <v>#DIV/0!</v>
      </c>
      <c r="AB40" s="38">
        <v>542</v>
      </c>
      <c r="AC40" s="56"/>
      <c r="AD40" s="262">
        <f t="shared" si="8"/>
        <v>0</v>
      </c>
      <c r="AE40" s="56"/>
      <c r="AF40" s="49" t="e">
        <f t="shared" si="9"/>
        <v>#DIV/0!</v>
      </c>
      <c r="AG40" s="38"/>
      <c r="AH40" s="58"/>
      <c r="AI40" s="73"/>
      <c r="AJ40" s="58"/>
      <c r="AK40" s="46"/>
      <c r="AL40" s="38"/>
      <c r="AM40" s="60"/>
      <c r="AN40" s="261" t="e">
        <f>AM40/AL40*100</f>
        <v>#DIV/0!</v>
      </c>
      <c r="AO40" s="60"/>
      <c r="AP40" s="46" t="e">
        <f>AO40/AM40*10</f>
        <v>#DIV/0!</v>
      </c>
      <c r="AQ40" s="38">
        <v>1825</v>
      </c>
      <c r="AR40" s="56"/>
      <c r="AS40" s="56"/>
      <c r="AT40" s="56"/>
      <c r="AU40" s="61"/>
      <c r="AV40" s="62">
        <v>0</v>
      </c>
      <c r="AW40" s="56"/>
      <c r="AX40" s="56"/>
      <c r="AY40" s="56"/>
      <c r="AZ40" s="57"/>
      <c r="BA40" s="38">
        <v>30</v>
      </c>
      <c r="BB40" s="63"/>
      <c r="BC40" s="63"/>
      <c r="BD40" s="63"/>
      <c r="BE40" s="49"/>
      <c r="BF40" s="62"/>
      <c r="BG40" s="64"/>
      <c r="BH40" s="64"/>
      <c r="BI40" s="64"/>
      <c r="BJ40" s="46"/>
      <c r="BK40" s="62"/>
      <c r="BL40" s="56"/>
      <c r="BM40" s="56"/>
      <c r="BN40" s="56"/>
      <c r="BO40" s="57"/>
      <c r="BP40" s="50"/>
      <c r="BQ40" s="67"/>
      <c r="BR40" s="30" t="e">
        <f>BQ40/BP40*100</f>
        <v>#DIV/0!</v>
      </c>
      <c r="BS40" s="67"/>
      <c r="BT40" s="46" t="e">
        <f>BS40/BQ40*10</f>
        <v>#DIV/0!</v>
      </c>
      <c r="BU40" s="50"/>
      <c r="BV40" s="67"/>
      <c r="BW40" s="30" t="e">
        <f>BV40/BU40*100</f>
        <v>#DIV/0!</v>
      </c>
      <c r="BX40" s="67"/>
      <c r="BY40" s="46" t="e">
        <f>BX40/BV40*10</f>
        <v>#DIV/0!</v>
      </c>
    </row>
    <row r="41" spans="1:77" ht="15.75" customHeight="1">
      <c r="A41" s="26" t="s">
        <v>166</v>
      </c>
      <c r="B41" s="43">
        <v>760</v>
      </c>
      <c r="C41" s="44">
        <f t="shared" si="0"/>
        <v>0</v>
      </c>
      <c r="D41" s="45">
        <f t="shared" si="2"/>
        <v>0</v>
      </c>
      <c r="E41" s="44"/>
      <c r="F41" s="46" t="e">
        <f t="shared" si="3"/>
        <v>#DIV/0!</v>
      </c>
      <c r="G41" s="47">
        <v>400</v>
      </c>
      <c r="H41" s="48"/>
      <c r="I41" s="30">
        <f t="shared" si="11"/>
        <v>0</v>
      </c>
      <c r="J41" s="48"/>
      <c r="K41" s="49" t="e">
        <f t="shared" si="12"/>
        <v>#DIV/0!</v>
      </c>
      <c r="L41" s="50"/>
      <c r="M41" s="32"/>
      <c r="N41" s="30"/>
      <c r="O41" s="32"/>
      <c r="P41" s="46"/>
      <c r="Q41" s="51">
        <v>60</v>
      </c>
      <c r="R41" s="52"/>
      <c r="S41" s="53">
        <f t="shared" si="15"/>
        <v>0</v>
      </c>
      <c r="T41" s="264"/>
      <c r="U41" s="49" t="e">
        <f>T41/R41*10</f>
        <v>#DIV/0!</v>
      </c>
      <c r="V41" s="38"/>
      <c r="W41" s="55"/>
      <c r="X41" s="55"/>
      <c r="Y41" s="30"/>
      <c r="Z41" s="48"/>
      <c r="AA41" s="46"/>
      <c r="AB41" s="38">
        <v>300</v>
      </c>
      <c r="AC41" s="56"/>
      <c r="AD41" s="262">
        <f t="shared" si="8"/>
        <v>0</v>
      </c>
      <c r="AE41" s="56"/>
      <c r="AF41" s="49" t="e">
        <f t="shared" si="9"/>
        <v>#DIV/0!</v>
      </c>
      <c r="AG41" s="38"/>
      <c r="AH41" s="58"/>
      <c r="AI41" s="73"/>
      <c r="AJ41" s="58"/>
      <c r="AK41" s="46"/>
      <c r="AL41" s="38"/>
      <c r="AM41" s="60"/>
      <c r="AN41" s="261"/>
      <c r="AO41" s="60"/>
      <c r="AP41" s="46"/>
      <c r="AQ41" s="38"/>
      <c r="AR41" s="56"/>
      <c r="AS41" s="56"/>
      <c r="AT41" s="56"/>
      <c r="AU41" s="61"/>
      <c r="AV41" s="62"/>
      <c r="AW41" s="56"/>
      <c r="AX41" s="56"/>
      <c r="AY41" s="56"/>
      <c r="AZ41" s="57"/>
      <c r="BA41" s="38"/>
      <c r="BB41" s="63"/>
      <c r="BC41" s="63"/>
      <c r="BD41" s="63"/>
      <c r="BE41" s="49"/>
      <c r="BF41" s="62"/>
      <c r="BG41" s="64"/>
      <c r="BH41" s="64"/>
      <c r="BI41" s="64"/>
      <c r="BJ41" s="46"/>
      <c r="BK41" s="62"/>
      <c r="BL41" s="56"/>
      <c r="BM41" s="56"/>
      <c r="BN41" s="56"/>
      <c r="BO41" s="57"/>
      <c r="BP41" s="50"/>
      <c r="BQ41" s="67"/>
      <c r="BR41" s="30"/>
      <c r="BS41" s="67"/>
      <c r="BT41" s="46"/>
      <c r="BU41" s="50"/>
      <c r="BV41" s="67"/>
      <c r="BW41" s="30"/>
      <c r="BX41" s="67"/>
      <c r="BY41" s="46"/>
    </row>
    <row r="42" spans="1:77" ht="16.5" customHeight="1">
      <c r="A42" s="26" t="s">
        <v>156</v>
      </c>
      <c r="B42" s="43">
        <v>3192</v>
      </c>
      <c r="C42" s="44">
        <f t="shared" si="0"/>
        <v>190</v>
      </c>
      <c r="D42" s="45">
        <f t="shared" si="2"/>
        <v>5.952380952380952</v>
      </c>
      <c r="E42" s="44">
        <f>J42+O42+T42+Z42+AE42+AJ42+AO42+AT42+AY42+BD42+BI42+BN42</f>
        <v>285</v>
      </c>
      <c r="F42" s="46">
        <f>E42/C42*10</f>
        <v>15</v>
      </c>
      <c r="G42" s="47">
        <v>1459</v>
      </c>
      <c r="H42" s="48">
        <v>190</v>
      </c>
      <c r="I42" s="30">
        <f t="shared" si="11"/>
        <v>13.022618231665525</v>
      </c>
      <c r="J42" s="48">
        <v>285</v>
      </c>
      <c r="K42" s="49">
        <f t="shared" si="12"/>
        <v>15</v>
      </c>
      <c r="L42" s="50">
        <v>1002</v>
      </c>
      <c r="M42" s="32"/>
      <c r="N42" s="33">
        <f t="shared" si="13"/>
        <v>0</v>
      </c>
      <c r="O42" s="32"/>
      <c r="P42" s="49" t="e">
        <f>O42/M42*10</f>
        <v>#DIV/0!</v>
      </c>
      <c r="Q42" s="51">
        <v>5</v>
      </c>
      <c r="R42" s="52"/>
      <c r="S42" s="53">
        <f t="shared" si="15"/>
        <v>0</v>
      </c>
      <c r="T42" s="264"/>
      <c r="U42" s="49" t="e">
        <f>T42/R42*10</f>
        <v>#DIV/0!</v>
      </c>
      <c r="V42" s="38">
        <v>137</v>
      </c>
      <c r="W42" s="55"/>
      <c r="X42" s="55"/>
      <c r="Y42" s="30">
        <f>X42/V42*100</f>
        <v>0</v>
      </c>
      <c r="Z42" s="48"/>
      <c r="AA42" s="46" t="e">
        <f>Z42/X42*10</f>
        <v>#DIV/0!</v>
      </c>
      <c r="AB42" s="38">
        <v>589</v>
      </c>
      <c r="AC42" s="56"/>
      <c r="AD42" s="262">
        <f>AC42/AB42*100</f>
        <v>0</v>
      </c>
      <c r="AE42" s="56"/>
      <c r="AF42" s="49" t="e">
        <f>AE42/AC42*10</f>
        <v>#DIV/0!</v>
      </c>
      <c r="AG42" s="38"/>
      <c r="AH42" s="58"/>
      <c r="AI42" s="73" t="e">
        <f>AH42/AG42*100</f>
        <v>#DIV/0!</v>
      </c>
      <c r="AJ42" s="58"/>
      <c r="AK42" s="46" t="e">
        <f>AJ42/AH42*10</f>
        <v>#DIV/0!</v>
      </c>
      <c r="AL42" s="38"/>
      <c r="AM42" s="60"/>
      <c r="AN42" s="261"/>
      <c r="AO42" s="60"/>
      <c r="AP42" s="46"/>
      <c r="AQ42" s="38">
        <v>0</v>
      </c>
      <c r="AR42" s="56"/>
      <c r="AS42" s="56"/>
      <c r="AT42" s="56"/>
      <c r="AU42" s="61"/>
      <c r="AV42" s="62"/>
      <c r="AW42" s="56"/>
      <c r="AX42" s="56"/>
      <c r="AY42" s="56"/>
      <c r="AZ42" s="57"/>
      <c r="BA42" s="38"/>
      <c r="BB42" s="63"/>
      <c r="BC42" s="63"/>
      <c r="BD42" s="63"/>
      <c r="BE42" s="49"/>
      <c r="BF42" s="62"/>
      <c r="BG42" s="64"/>
      <c r="BH42" s="64"/>
      <c r="BI42" s="64"/>
      <c r="BJ42" s="46"/>
      <c r="BK42" s="62"/>
      <c r="BL42" s="56"/>
      <c r="BM42" s="56"/>
      <c r="BN42" s="56"/>
      <c r="BO42" s="57"/>
      <c r="BP42" s="50"/>
      <c r="BQ42" s="67"/>
      <c r="BR42" s="30"/>
      <c r="BS42" s="67"/>
      <c r="BT42" s="46"/>
      <c r="BU42" s="50"/>
      <c r="BV42" s="67"/>
      <c r="BW42" s="30"/>
      <c r="BX42" s="67"/>
      <c r="BY42" s="46"/>
    </row>
    <row r="43" spans="1:77" ht="16.5" customHeight="1">
      <c r="A43" s="26"/>
      <c r="B43" s="43"/>
      <c r="C43" s="44"/>
      <c r="D43" s="45"/>
      <c r="E43" s="44"/>
      <c r="F43" s="46"/>
      <c r="G43" s="47"/>
      <c r="H43" s="48"/>
      <c r="I43" s="30"/>
      <c r="J43" s="48"/>
      <c r="K43" s="49"/>
      <c r="L43" s="50"/>
      <c r="M43" s="32"/>
      <c r="N43" s="33"/>
      <c r="O43" s="32"/>
      <c r="P43" s="49" t="e">
        <f>O43/M43*10</f>
        <v>#DIV/0!</v>
      </c>
      <c r="Q43" s="51"/>
      <c r="R43" s="52"/>
      <c r="S43" s="53"/>
      <c r="T43" s="264"/>
      <c r="U43" s="54"/>
      <c r="V43" s="74"/>
      <c r="W43" s="75"/>
      <c r="X43" s="75"/>
      <c r="Y43" s="30" t="e">
        <f>X43/V43*100</f>
        <v>#DIV/0!</v>
      </c>
      <c r="Z43" s="48"/>
      <c r="AA43" s="46" t="e">
        <f>Z43/X43*10</f>
        <v>#DIV/0!</v>
      </c>
      <c r="AB43" s="38"/>
      <c r="AC43" s="69"/>
      <c r="AD43" s="262" t="e">
        <f>AC43/AB43*100</f>
        <v>#DIV/0!</v>
      </c>
      <c r="AE43" s="72"/>
      <c r="AF43" s="46" t="e">
        <f>AE43/AC43*10</f>
        <v>#DIV/0!</v>
      </c>
      <c r="AG43" s="38"/>
      <c r="AH43" s="70"/>
      <c r="AI43" s="73" t="e">
        <f>AH43/AG43*100</f>
        <v>#DIV/0!</v>
      </c>
      <c r="AJ43" s="70"/>
      <c r="AK43" s="46"/>
      <c r="AL43" s="38"/>
      <c r="AM43" s="71"/>
      <c r="AN43" s="261" t="e">
        <f>AM43/AL43*100</f>
        <v>#DIV/0!</v>
      </c>
      <c r="AO43" s="71"/>
      <c r="AP43" s="46" t="e">
        <f>AO43/AM43*10</f>
        <v>#DIV/0!</v>
      </c>
      <c r="AQ43" s="38">
        <v>0</v>
      </c>
      <c r="AR43" s="69"/>
      <c r="AS43" s="69"/>
      <c r="AT43" s="69"/>
      <c r="AU43" s="59"/>
      <c r="AV43" s="62">
        <v>70</v>
      </c>
      <c r="AW43" s="69"/>
      <c r="AX43" s="69"/>
      <c r="AY43" s="69"/>
      <c r="AZ43" s="46"/>
      <c r="BA43" s="38">
        <v>103</v>
      </c>
      <c r="BB43" s="63"/>
      <c r="BC43" s="63"/>
      <c r="BD43" s="63"/>
      <c r="BE43" s="46"/>
      <c r="BF43" s="62"/>
      <c r="BG43" s="72"/>
      <c r="BH43" s="64"/>
      <c r="BI43" s="72"/>
      <c r="BJ43" s="46"/>
      <c r="BK43" s="62"/>
      <c r="BL43" s="69"/>
      <c r="BM43" s="69"/>
      <c r="BN43" s="69"/>
      <c r="BO43" s="46"/>
      <c r="BP43" s="50"/>
      <c r="BQ43" s="67"/>
      <c r="BR43" s="30"/>
      <c r="BS43" s="67"/>
      <c r="BT43" s="46"/>
      <c r="BU43" s="50"/>
      <c r="BV43" s="67"/>
      <c r="BW43" s="30"/>
      <c r="BX43" s="67"/>
      <c r="BY43" s="46"/>
    </row>
    <row r="44" spans="1:77" ht="17.25" customHeight="1">
      <c r="A44" s="26"/>
      <c r="B44" s="43"/>
      <c r="C44" s="44"/>
      <c r="D44" s="45"/>
      <c r="E44" s="44"/>
      <c r="F44" s="46"/>
      <c r="G44" s="47"/>
      <c r="H44" s="48"/>
      <c r="I44" s="30"/>
      <c r="J44" s="48"/>
      <c r="K44" s="49"/>
      <c r="L44" s="50"/>
      <c r="M44" s="32"/>
      <c r="N44" s="33"/>
      <c r="O44" s="32"/>
      <c r="P44" s="49" t="e">
        <f>O44/M44*10</f>
        <v>#DIV/0!</v>
      </c>
      <c r="Q44" s="51"/>
      <c r="R44" s="52"/>
      <c r="S44" s="53"/>
      <c r="T44" s="264"/>
      <c r="U44" s="54"/>
      <c r="V44" s="38"/>
      <c r="W44" s="55"/>
      <c r="X44" s="55"/>
      <c r="Y44" s="55" t="e">
        <f>X44/V44*100</f>
        <v>#DIV/0!</v>
      </c>
      <c r="Z44" s="48"/>
      <c r="AA44" s="46" t="e">
        <f>Z44/X44*10</f>
        <v>#DIV/0!</v>
      </c>
      <c r="AB44" s="38"/>
      <c r="AC44" s="56"/>
      <c r="AD44" s="262" t="e">
        <f>AC44/AB44*100</f>
        <v>#DIV/0!</v>
      </c>
      <c r="AE44" s="56"/>
      <c r="AF44" s="46" t="e">
        <f>AE44/AC44*10</f>
        <v>#DIV/0!</v>
      </c>
      <c r="AG44" s="38"/>
      <c r="AH44" s="58"/>
      <c r="AI44" s="73" t="e">
        <f>AH44/AG44*100</f>
        <v>#DIV/0!</v>
      </c>
      <c r="AJ44" s="58"/>
      <c r="AK44" s="46" t="e">
        <f>AJ44/AH44*10</f>
        <v>#DIV/0!</v>
      </c>
      <c r="AL44" s="38"/>
      <c r="AM44" s="60"/>
      <c r="AN44" s="261"/>
      <c r="AO44" s="60"/>
      <c r="AP44" s="46"/>
      <c r="AQ44" s="38">
        <v>240</v>
      </c>
      <c r="AR44" s="56"/>
      <c r="AS44" s="56"/>
      <c r="AT44" s="56"/>
      <c r="AU44" s="61"/>
      <c r="AV44" s="62"/>
      <c r="AW44" s="56"/>
      <c r="AX44" s="56"/>
      <c r="AY44" s="56"/>
      <c r="AZ44" s="57"/>
      <c r="BA44" s="38">
        <v>520</v>
      </c>
      <c r="BB44" s="63"/>
      <c r="BC44" s="63"/>
      <c r="BD44" s="63"/>
      <c r="BE44" s="49"/>
      <c r="BF44" s="62"/>
      <c r="BG44" s="64"/>
      <c r="BH44" s="64"/>
      <c r="BI44" s="64"/>
      <c r="BJ44" s="57"/>
      <c r="BK44" s="62">
        <v>184</v>
      </c>
      <c r="BL44" s="56"/>
      <c r="BM44" s="56"/>
      <c r="BN44" s="56"/>
      <c r="BO44" s="57"/>
      <c r="BP44" s="50"/>
      <c r="BQ44" s="67"/>
      <c r="BR44" s="30"/>
      <c r="BS44" s="67"/>
      <c r="BT44" s="46"/>
      <c r="BU44" s="50"/>
      <c r="BV44" s="67"/>
      <c r="BW44" s="30"/>
      <c r="BX44" s="67"/>
      <c r="BY44" s="46"/>
    </row>
    <row r="45" spans="1:77" ht="16.5" customHeight="1">
      <c r="A45" s="26"/>
      <c r="B45" s="43"/>
      <c r="C45" s="44"/>
      <c r="D45" s="45"/>
      <c r="E45" s="44"/>
      <c r="F45" s="46"/>
      <c r="G45" s="47"/>
      <c r="H45" s="48"/>
      <c r="I45" s="30"/>
      <c r="J45" s="48"/>
      <c r="K45" s="49"/>
      <c r="L45" s="50"/>
      <c r="M45" s="32"/>
      <c r="N45" s="33"/>
      <c r="O45" s="32"/>
      <c r="P45" s="49" t="e">
        <f>O45/M45*10</f>
        <v>#DIV/0!</v>
      </c>
      <c r="Q45" s="51"/>
      <c r="R45" s="52"/>
      <c r="S45" s="53"/>
      <c r="T45" s="264"/>
      <c r="U45" s="54"/>
      <c r="V45" s="38"/>
      <c r="W45" s="55"/>
      <c r="X45" s="55"/>
      <c r="Y45" s="55"/>
      <c r="Z45" s="48"/>
      <c r="AA45" s="46"/>
      <c r="AB45" s="38"/>
      <c r="AC45" s="56"/>
      <c r="AD45" s="262" t="e">
        <f>AC45/AB45*100</f>
        <v>#DIV/0!</v>
      </c>
      <c r="AE45" s="56"/>
      <c r="AF45" s="46" t="e">
        <f>AE45/AC45*10</f>
        <v>#DIV/0!</v>
      </c>
      <c r="AG45" s="38"/>
      <c r="AH45" s="58"/>
      <c r="AI45" s="259" t="e">
        <f>AH45/AG45*100</f>
        <v>#DIV/0!</v>
      </c>
      <c r="AJ45" s="58"/>
      <c r="AK45" s="46" t="e">
        <f>AJ45/AH45*10</f>
        <v>#DIV/0!</v>
      </c>
      <c r="AL45" s="38"/>
      <c r="AM45" s="60"/>
      <c r="AN45" s="261" t="e">
        <f>AM45/AL45*100</f>
        <v>#DIV/0!</v>
      </c>
      <c r="AO45" s="60"/>
      <c r="AP45" s="46" t="e">
        <f>AO45/AM45*10</f>
        <v>#DIV/0!</v>
      </c>
      <c r="AQ45" s="38">
        <v>4026</v>
      </c>
      <c r="AR45" s="56"/>
      <c r="AS45" s="56"/>
      <c r="AT45" s="56"/>
      <c r="AU45" s="61"/>
      <c r="AV45" s="62">
        <v>1</v>
      </c>
      <c r="AW45" s="56"/>
      <c r="AX45" s="56"/>
      <c r="AY45" s="56"/>
      <c r="AZ45" s="57"/>
      <c r="BA45" s="38">
        <v>1218</v>
      </c>
      <c r="BB45" s="63"/>
      <c r="BC45" s="63"/>
      <c r="BD45" s="63"/>
      <c r="BE45" s="49"/>
      <c r="BF45" s="62"/>
      <c r="BG45" s="64"/>
      <c r="BH45" s="64"/>
      <c r="BI45" s="64"/>
      <c r="BJ45" s="57"/>
      <c r="BK45" s="62">
        <v>412</v>
      </c>
      <c r="BL45" s="56"/>
      <c r="BM45" s="56"/>
      <c r="BN45" s="56"/>
      <c r="BO45" s="57"/>
      <c r="BP45" s="50"/>
      <c r="BQ45" s="67"/>
      <c r="BR45" s="30" t="e">
        <f>BQ45/BP45*100</f>
        <v>#DIV/0!</v>
      </c>
      <c r="BS45" s="67"/>
      <c r="BT45" s="46" t="e">
        <f>BS45/BQ45*10</f>
        <v>#DIV/0!</v>
      </c>
      <c r="BU45" s="50"/>
      <c r="BV45" s="67"/>
      <c r="BW45" s="30" t="e">
        <f>BV45/BU45*100</f>
        <v>#DIV/0!</v>
      </c>
      <c r="BX45" s="67"/>
      <c r="BY45" s="46" t="e">
        <f>BX45/BV45*10</f>
        <v>#DIV/0!</v>
      </c>
    </row>
    <row r="46" spans="1:77" ht="16.5" customHeight="1">
      <c r="A46" s="76"/>
      <c r="B46" s="77"/>
      <c r="C46" s="78"/>
      <c r="D46" s="78"/>
      <c r="E46" s="78"/>
      <c r="F46" s="79"/>
      <c r="G46" s="47"/>
      <c r="H46" s="48"/>
      <c r="I46" s="30"/>
      <c r="J46" s="48"/>
      <c r="K46" s="57"/>
      <c r="L46" s="47"/>
      <c r="M46" s="48"/>
      <c r="N46" s="33"/>
      <c r="O46" s="48"/>
      <c r="P46" s="57"/>
      <c r="Q46" s="80"/>
      <c r="R46" s="81"/>
      <c r="S46" s="82"/>
      <c r="T46" s="265"/>
      <c r="U46" s="83"/>
      <c r="V46" s="47"/>
      <c r="W46" s="56"/>
      <c r="X46" s="48"/>
      <c r="Y46" s="48"/>
      <c r="Z46" s="48"/>
      <c r="AA46" s="46"/>
      <c r="AB46" s="47"/>
      <c r="AC46" s="56"/>
      <c r="AD46" s="262"/>
      <c r="AE46" s="56"/>
      <c r="AF46" s="46"/>
      <c r="AG46" s="47"/>
      <c r="AH46" s="48"/>
      <c r="AI46" s="48"/>
      <c r="AJ46" s="48"/>
      <c r="AK46" s="57"/>
      <c r="AL46" s="47"/>
      <c r="AM46" s="56"/>
      <c r="AN46" s="262"/>
      <c r="AO46" s="56"/>
      <c r="AP46" s="57"/>
      <c r="AQ46" s="47"/>
      <c r="AR46" s="56"/>
      <c r="AS46" s="56"/>
      <c r="AT46" s="56"/>
      <c r="AU46" s="61"/>
      <c r="AV46" s="47"/>
      <c r="AW46" s="56"/>
      <c r="AX46" s="56"/>
      <c r="AY46" s="56"/>
      <c r="AZ46" s="57"/>
      <c r="BA46" s="47"/>
      <c r="BB46" s="56"/>
      <c r="BC46" s="56"/>
      <c r="BD46" s="56"/>
      <c r="BE46" s="49"/>
      <c r="BF46" s="47"/>
      <c r="BG46" s="56"/>
      <c r="BH46" s="64"/>
      <c r="BI46" s="56"/>
      <c r="BJ46" s="57"/>
      <c r="BK46" s="47"/>
      <c r="BL46" s="56"/>
      <c r="BM46" s="56"/>
      <c r="BN46" s="56"/>
      <c r="BO46" s="57"/>
      <c r="BP46" s="65"/>
      <c r="BQ46" s="66"/>
      <c r="BR46" s="30"/>
      <c r="BS46" s="66"/>
      <c r="BT46" s="84"/>
      <c r="BU46" s="65"/>
      <c r="BV46" s="66"/>
      <c r="BW46" s="30"/>
      <c r="BX46" s="66"/>
      <c r="BY46" s="84"/>
    </row>
    <row r="47" spans="1:77" ht="19.5" customHeight="1">
      <c r="A47" s="85" t="s">
        <v>161</v>
      </c>
      <c r="B47" s="86">
        <f>SUM(B27:B45)</f>
        <v>38343</v>
      </c>
      <c r="C47" s="87">
        <f>SUM(C27:C45)</f>
        <v>7811</v>
      </c>
      <c r="D47" s="88">
        <f>C47/B47*100</f>
        <v>20.371384607359882</v>
      </c>
      <c r="E47" s="87">
        <f>SUM(E27:E45)</f>
        <v>20203</v>
      </c>
      <c r="F47" s="89">
        <f>E47/C47*10</f>
        <v>25.86480604276021</v>
      </c>
      <c r="G47" s="86">
        <f>SUM(G27:G46)</f>
        <v>15130</v>
      </c>
      <c r="H47" s="87">
        <f>SUM(H27:H45)</f>
        <v>7811</v>
      </c>
      <c r="I47" s="90">
        <f>H47/G47*100</f>
        <v>51.62590879048249</v>
      </c>
      <c r="J47" s="87">
        <f>SUM(J27:J45)</f>
        <v>20203</v>
      </c>
      <c r="K47" s="89">
        <f>J47/H47*10</f>
        <v>25.86480604276021</v>
      </c>
      <c r="L47" s="268">
        <f>SUM(L27:L46)</f>
        <v>7667</v>
      </c>
      <c r="M47" s="87">
        <f>SUM(M27:M45)</f>
        <v>0</v>
      </c>
      <c r="N47" s="90">
        <f>M47/L47*100</f>
        <v>0</v>
      </c>
      <c r="O47" s="87">
        <f>SUM(O27:O45)</f>
        <v>0</v>
      </c>
      <c r="P47" s="89" t="e">
        <f>O47/M47*10</f>
        <v>#DIV/0!</v>
      </c>
      <c r="Q47" s="91">
        <f>SUM(Q27:Q46)</f>
        <v>576</v>
      </c>
      <c r="R47" s="92">
        <f>SUM(R28:R45)</f>
        <v>0</v>
      </c>
      <c r="S47" s="93">
        <f>R47/Q47*100</f>
        <v>0</v>
      </c>
      <c r="T47" s="266">
        <f>SUM(T28:T45)</f>
        <v>0</v>
      </c>
      <c r="U47" s="94" t="e">
        <f>T47/R47*10</f>
        <v>#DIV/0!</v>
      </c>
      <c r="V47" s="86">
        <f>SUM(V27:V46)</f>
        <v>1160</v>
      </c>
      <c r="W47" s="87">
        <f>SUM(W27:W45)</f>
        <v>800</v>
      </c>
      <c r="X47" s="87">
        <f>SUM(X27:X46)</f>
        <v>0</v>
      </c>
      <c r="Y47" s="90">
        <f>X47/V47*100</f>
        <v>0</v>
      </c>
      <c r="Z47" s="87">
        <f>SUM(Z27:Z46)</f>
        <v>0</v>
      </c>
      <c r="AA47" s="89" t="e">
        <f>Z47/X47*10</f>
        <v>#DIV/0!</v>
      </c>
      <c r="AB47" s="86">
        <f>SUM(AB27:AB46)</f>
        <v>13655</v>
      </c>
      <c r="AC47" s="87">
        <f>SUM(AC27:AC45)</f>
        <v>0</v>
      </c>
      <c r="AD47" s="267">
        <f>AC47/AB47*100</f>
        <v>0</v>
      </c>
      <c r="AE47" s="87">
        <f>SUM(AE28:AE45)</f>
        <v>0</v>
      </c>
      <c r="AF47" s="95" t="e">
        <f>AE47/AC47*10</f>
        <v>#DIV/0!</v>
      </c>
      <c r="AG47" s="86">
        <f>SUM(AG27:AG45)</f>
        <v>0</v>
      </c>
      <c r="AH47" s="87">
        <f>SUM(AH27:AH45)</f>
        <v>0</v>
      </c>
      <c r="AI47" s="96" t="e">
        <f>AH47/AG47*100</f>
        <v>#DIV/0!</v>
      </c>
      <c r="AJ47" s="87">
        <f>SUM(AJ27:AJ45)</f>
        <v>0</v>
      </c>
      <c r="AK47" s="89" t="e">
        <f>AJ47/AH47*10</f>
        <v>#DIV/0!</v>
      </c>
      <c r="AL47" s="86">
        <f>SUM(AL27:AL45)</f>
        <v>0</v>
      </c>
      <c r="AM47" s="98">
        <f>SUM(AM27:AM45)</f>
        <v>0</v>
      </c>
      <c r="AN47" s="88" t="e">
        <f>AM47/AL47*100</f>
        <v>#DIV/0!</v>
      </c>
      <c r="AO47" s="98">
        <f>SUM(AO27:AO45)</f>
        <v>0</v>
      </c>
      <c r="AP47" s="89" t="e">
        <f>AO47/AM47*10</f>
        <v>#DIV/0!</v>
      </c>
      <c r="AQ47" s="86">
        <f>SUM(AQ27:AQ45)</f>
        <v>8705</v>
      </c>
      <c r="AR47" s="99"/>
      <c r="AS47" s="99"/>
      <c r="AT47" s="99"/>
      <c r="AU47" s="97"/>
      <c r="AV47" s="86">
        <f>SUM(AV27:AV45)</f>
        <v>1167</v>
      </c>
      <c r="AW47" s="99"/>
      <c r="AX47" s="99"/>
      <c r="AY47" s="99"/>
      <c r="AZ47" s="89"/>
      <c r="BA47" s="86">
        <f>SUM(BA27:BA45)</f>
        <v>4711</v>
      </c>
      <c r="BB47" s="99"/>
      <c r="BC47" s="99"/>
      <c r="BD47" s="99"/>
      <c r="BE47" s="100"/>
      <c r="BF47" s="86">
        <f>SUM(BF27:BF45)</f>
        <v>0</v>
      </c>
      <c r="BG47" s="98">
        <f>SUM(BG27:BG45)</f>
        <v>0</v>
      </c>
      <c r="BH47" s="64" t="e">
        <f>BG47/BF47*100</f>
        <v>#DIV/0!</v>
      </c>
      <c r="BI47" s="98">
        <f>SUM(BI27:BI45)</f>
        <v>0</v>
      </c>
      <c r="BJ47" s="89" t="e">
        <f>BI47/BG47*10</f>
        <v>#DIV/0!</v>
      </c>
      <c r="BK47" s="86">
        <f>SUM(BK27:BK45)</f>
        <v>1670</v>
      </c>
      <c r="BL47" s="99"/>
      <c r="BM47" s="99"/>
      <c r="BN47" s="99"/>
      <c r="BO47" s="89"/>
      <c r="BP47" s="86">
        <f>SUM(BP27:BP45)</f>
        <v>155</v>
      </c>
      <c r="BQ47" s="87">
        <f>SUM(BQ27:BQ45)</f>
        <v>0</v>
      </c>
      <c r="BR47" s="90">
        <f>BQ47/BP47*100</f>
        <v>0</v>
      </c>
      <c r="BS47" s="87">
        <f>SUM(BS27:BS45)</f>
        <v>0</v>
      </c>
      <c r="BT47" s="101" t="e">
        <f>BS47/BQ47*10</f>
        <v>#DIV/0!</v>
      </c>
      <c r="BU47" s="86"/>
      <c r="BV47" s="87"/>
      <c r="BW47" s="90" t="e">
        <f>BV47/BU47*100</f>
        <v>#DIV/0!</v>
      </c>
      <c r="BX47" s="87"/>
      <c r="BY47" s="101" t="e">
        <f>BX47/BV47*10</f>
        <v>#DIV/0!</v>
      </c>
    </row>
    <row r="48" spans="1:77" ht="18" customHeight="1" thickBot="1">
      <c r="A48" s="102"/>
      <c r="B48" s="103"/>
      <c r="C48" s="104"/>
      <c r="D48" s="105"/>
      <c r="E48" s="104"/>
      <c r="F48" s="106"/>
      <c r="G48" s="103"/>
      <c r="H48" s="107"/>
      <c r="I48" s="30"/>
      <c r="J48" s="107"/>
      <c r="K48" s="108"/>
      <c r="L48" s="103"/>
      <c r="M48" s="107"/>
      <c r="N48" s="109"/>
      <c r="O48" s="107"/>
      <c r="P48" s="110"/>
      <c r="Q48" s="111"/>
      <c r="R48" s="112"/>
      <c r="S48" s="113"/>
      <c r="T48" s="113"/>
      <c r="U48" s="114"/>
      <c r="V48" s="115"/>
      <c r="W48" s="116"/>
      <c r="X48" s="116"/>
      <c r="Y48" s="30" t="e">
        <f>X48/V48*100</f>
        <v>#DIV/0!</v>
      </c>
      <c r="Z48" s="116"/>
      <c r="AA48" s="108" t="e">
        <f>Z48/X48*10</f>
        <v>#DIV/0!</v>
      </c>
      <c r="AB48" s="115"/>
      <c r="AC48" s="116"/>
      <c r="AD48" s="116"/>
      <c r="AE48" s="116"/>
      <c r="AF48" s="117"/>
      <c r="AG48" s="115"/>
      <c r="AH48" s="116"/>
      <c r="AI48" s="260" t="e">
        <f>AH48/AG48*100</f>
        <v>#DIV/0!</v>
      </c>
      <c r="AJ48" s="116"/>
      <c r="AK48" s="108" t="e">
        <f>AJ48/AH48*10</f>
        <v>#DIV/0!</v>
      </c>
      <c r="AL48" s="115"/>
      <c r="AM48" s="116"/>
      <c r="AN48" s="263"/>
      <c r="AO48" s="116"/>
      <c r="AP48" s="108"/>
      <c r="AQ48" s="115"/>
      <c r="AR48" s="116"/>
      <c r="AS48" s="116"/>
      <c r="AT48" s="116"/>
      <c r="AU48" s="118"/>
      <c r="AV48" s="115"/>
      <c r="AW48" s="116"/>
      <c r="AX48" s="116"/>
      <c r="AY48" s="116"/>
      <c r="AZ48" s="117"/>
      <c r="BA48" s="115"/>
      <c r="BB48" s="116"/>
      <c r="BC48" s="116"/>
      <c r="BD48" s="116"/>
      <c r="BE48" s="117"/>
      <c r="BF48" s="115"/>
      <c r="BG48" s="116"/>
      <c r="BH48" s="116"/>
      <c r="BI48" s="116"/>
      <c r="BJ48" s="117"/>
      <c r="BK48" s="115"/>
      <c r="BL48" s="105"/>
      <c r="BM48" s="105"/>
      <c r="BN48" s="105"/>
      <c r="BO48" s="106"/>
      <c r="BP48" s="119"/>
      <c r="BQ48" s="104"/>
      <c r="BR48" s="30" t="e">
        <f>BQ48/BP48*100</f>
        <v>#DIV/0!</v>
      </c>
      <c r="BS48" s="104"/>
      <c r="BT48" s="120"/>
      <c r="BU48" s="119"/>
      <c r="BV48" s="104"/>
      <c r="BW48" s="30" t="e">
        <f>BV48/BU48*100</f>
        <v>#DIV/0!</v>
      </c>
      <c r="BX48" s="104"/>
      <c r="BY48" s="120"/>
    </row>
  </sheetData>
  <sheetProtection/>
  <mergeCells count="20">
    <mergeCell ref="A24:A26"/>
    <mergeCell ref="B24:F24"/>
    <mergeCell ref="G24:K24"/>
    <mergeCell ref="AB24:AF24"/>
    <mergeCell ref="BF24:BJ24"/>
    <mergeCell ref="Q24:U24"/>
    <mergeCell ref="BU24:BY24"/>
    <mergeCell ref="O1:P1"/>
    <mergeCell ref="AG24:AK24"/>
    <mergeCell ref="BK24:BO24"/>
    <mergeCell ref="V24:AA24"/>
    <mergeCell ref="BP1:BT1"/>
    <mergeCell ref="B1:K2"/>
    <mergeCell ref="AQ24:AU24"/>
    <mergeCell ref="AV24:AZ24"/>
    <mergeCell ref="BP24:BT24"/>
    <mergeCell ref="BA24:BE24"/>
    <mergeCell ref="Z1:AA1"/>
    <mergeCell ref="AL24:AP24"/>
    <mergeCell ref="L24:P2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4" manualBreakCount="4">
    <brk id="11" max="65535" man="1"/>
    <brk id="21" max="29" man="1"/>
    <brk id="32" max="29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view="pageBreakPreview" zoomScaleSheetLayoutView="100" zoomScalePageLayoutView="0" workbookViewId="0" topLeftCell="A1">
      <selection activeCell="AZ2" sqref="AZ2"/>
    </sheetView>
  </sheetViews>
  <sheetFormatPr defaultColWidth="9.00390625" defaultRowHeight="12.75"/>
  <cols>
    <col min="1" max="1" width="27.375" style="0" customWidth="1"/>
    <col min="2" max="5" width="9.125" style="0" hidden="1" customWidth="1"/>
    <col min="6" max="6" width="9.00390625" style="0" hidden="1" customWidth="1"/>
    <col min="7" max="19" width="9.125" style="0" hidden="1" customWidth="1"/>
    <col min="20" max="20" width="0.12890625" style="0" hidden="1" customWidth="1"/>
    <col min="21" max="33" width="9.125" style="0" hidden="1" customWidth="1"/>
    <col min="34" max="34" width="0.12890625" style="0" hidden="1" customWidth="1"/>
    <col min="35" max="47" width="9.125" style="0" hidden="1" customWidth="1"/>
    <col min="48" max="48" width="24.00390625" style="0" customWidth="1"/>
    <col min="49" max="49" width="21.00390625" style="0" customWidth="1"/>
    <col min="50" max="50" width="20.25390625" style="0" customWidth="1"/>
    <col min="51" max="51" width="23.00390625" style="0" customWidth="1"/>
    <col min="52" max="52" width="23.625" style="0" customWidth="1"/>
  </cols>
  <sheetData>
    <row r="1" spans="1:52" ht="18.75">
      <c r="A1" s="5"/>
      <c r="B1" s="5"/>
      <c r="C1" s="5"/>
      <c r="D1" s="5"/>
      <c r="E1" s="5"/>
      <c r="F1" s="5"/>
      <c r="G1" s="280" t="s">
        <v>49</v>
      </c>
      <c r="H1" s="280"/>
      <c r="I1" s="280"/>
      <c r="J1" s="280"/>
      <c r="K1" s="280"/>
      <c r="L1" s="280"/>
      <c r="M1" s="280"/>
      <c r="N1" s="280"/>
      <c r="O1" s="280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90" t="s">
        <v>49</v>
      </c>
      <c r="AW1" s="291"/>
      <c r="AX1" s="291"/>
      <c r="AY1" s="291"/>
      <c r="AZ1" s="291"/>
    </row>
    <row r="2" spans="1:52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5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122"/>
      <c r="AW2" s="1"/>
      <c r="AX2" s="1"/>
      <c r="AY2" s="121"/>
      <c r="AZ2" s="123">
        <v>42583</v>
      </c>
    </row>
    <row r="3" spans="1:52" ht="15.75">
      <c r="A3" s="285" t="s">
        <v>17</v>
      </c>
      <c r="B3" s="287" t="s">
        <v>26</v>
      </c>
      <c r="C3" s="287"/>
      <c r="D3" s="287"/>
      <c r="E3" s="287"/>
      <c r="F3" s="287"/>
      <c r="G3" s="288" t="s">
        <v>50</v>
      </c>
      <c r="H3" s="288"/>
      <c r="I3" s="288"/>
      <c r="J3" s="288"/>
      <c r="K3" s="288"/>
      <c r="L3" s="288" t="s">
        <v>51</v>
      </c>
      <c r="M3" s="288"/>
      <c r="N3" s="288"/>
      <c r="O3" s="288"/>
      <c r="P3" s="288" t="s">
        <v>52</v>
      </c>
      <c r="Q3" s="288"/>
      <c r="R3" s="288"/>
      <c r="S3" s="288"/>
      <c r="T3" s="288" t="s">
        <v>53</v>
      </c>
      <c r="U3" s="288"/>
      <c r="V3" s="288"/>
      <c r="W3" s="288"/>
      <c r="X3" s="288" t="s">
        <v>54</v>
      </c>
      <c r="Y3" s="288"/>
      <c r="Z3" s="288"/>
      <c r="AA3" s="288"/>
      <c r="AB3" s="288" t="s">
        <v>55</v>
      </c>
      <c r="AC3" s="288"/>
      <c r="AD3" s="288"/>
      <c r="AE3" s="288"/>
      <c r="AF3" s="288" t="s">
        <v>56</v>
      </c>
      <c r="AG3" s="288"/>
      <c r="AH3" s="288"/>
      <c r="AI3" s="288"/>
      <c r="AJ3" s="288" t="s">
        <v>57</v>
      </c>
      <c r="AK3" s="288"/>
      <c r="AL3" s="288"/>
      <c r="AM3" s="288"/>
      <c r="AN3" s="288" t="s">
        <v>58</v>
      </c>
      <c r="AO3" s="288"/>
      <c r="AP3" s="288"/>
      <c r="AQ3" s="288"/>
      <c r="AR3" s="288" t="s">
        <v>59</v>
      </c>
      <c r="AS3" s="288"/>
      <c r="AT3" s="288"/>
      <c r="AU3" s="288"/>
      <c r="AV3" s="288" t="s">
        <v>60</v>
      </c>
      <c r="AW3" s="288"/>
      <c r="AX3" s="288"/>
      <c r="AY3" s="288"/>
      <c r="AZ3" s="289"/>
    </row>
    <row r="4" spans="1:52" ht="90.75" customHeight="1">
      <c r="A4" s="286"/>
      <c r="B4" s="125" t="s">
        <v>61</v>
      </c>
      <c r="C4" s="125" t="s">
        <v>27</v>
      </c>
      <c r="D4" s="125" t="s">
        <v>14</v>
      </c>
      <c r="E4" s="125" t="s">
        <v>28</v>
      </c>
      <c r="F4" s="125" t="s">
        <v>29</v>
      </c>
      <c r="G4" s="125" t="s">
        <v>65</v>
      </c>
      <c r="H4" s="125" t="s">
        <v>63</v>
      </c>
      <c r="I4" s="126" t="s">
        <v>14</v>
      </c>
      <c r="J4" s="125" t="s">
        <v>62</v>
      </c>
      <c r="K4" s="125" t="s">
        <v>64</v>
      </c>
      <c r="L4" s="125" t="s">
        <v>66</v>
      </c>
      <c r="M4" s="125" t="s">
        <v>67</v>
      </c>
      <c r="N4" s="125" t="s">
        <v>62</v>
      </c>
      <c r="O4" s="125" t="s">
        <v>68</v>
      </c>
      <c r="P4" s="125" t="s">
        <v>44</v>
      </c>
      <c r="Q4" s="125" t="s">
        <v>69</v>
      </c>
      <c r="R4" s="125" t="s">
        <v>62</v>
      </c>
      <c r="S4" s="125" t="s">
        <v>70</v>
      </c>
      <c r="T4" s="125" t="s">
        <v>71</v>
      </c>
      <c r="U4" s="125" t="s">
        <v>72</v>
      </c>
      <c r="V4" s="125" t="s">
        <v>73</v>
      </c>
      <c r="W4" s="125" t="s">
        <v>74</v>
      </c>
      <c r="X4" s="125" t="s">
        <v>75</v>
      </c>
      <c r="Y4" s="125" t="s">
        <v>76</v>
      </c>
      <c r="Z4" s="125" t="s">
        <v>77</v>
      </c>
      <c r="AA4" s="125" t="s">
        <v>68</v>
      </c>
      <c r="AB4" s="125" t="s">
        <v>78</v>
      </c>
      <c r="AC4" s="125" t="s">
        <v>79</v>
      </c>
      <c r="AD4" s="125" t="s">
        <v>80</v>
      </c>
      <c r="AE4" s="125" t="s">
        <v>64</v>
      </c>
      <c r="AF4" s="125" t="s">
        <v>44</v>
      </c>
      <c r="AG4" s="125" t="s">
        <v>81</v>
      </c>
      <c r="AH4" s="125" t="s">
        <v>80</v>
      </c>
      <c r="AI4" s="125" t="s">
        <v>82</v>
      </c>
      <c r="AJ4" s="125" t="s">
        <v>71</v>
      </c>
      <c r="AK4" s="125" t="s">
        <v>83</v>
      </c>
      <c r="AL4" s="125" t="s">
        <v>84</v>
      </c>
      <c r="AM4" s="125" t="s">
        <v>85</v>
      </c>
      <c r="AN4" s="125" t="s">
        <v>75</v>
      </c>
      <c r="AO4" s="125" t="s">
        <v>86</v>
      </c>
      <c r="AP4" s="125" t="s">
        <v>87</v>
      </c>
      <c r="AQ4" s="125" t="s">
        <v>88</v>
      </c>
      <c r="AR4" s="125" t="s">
        <v>89</v>
      </c>
      <c r="AS4" s="125" t="s">
        <v>90</v>
      </c>
      <c r="AT4" s="125" t="s">
        <v>91</v>
      </c>
      <c r="AU4" s="125" t="s">
        <v>92</v>
      </c>
      <c r="AV4" s="125" t="s">
        <v>93</v>
      </c>
      <c r="AW4" s="125" t="s">
        <v>94</v>
      </c>
      <c r="AX4" s="125" t="s">
        <v>14</v>
      </c>
      <c r="AY4" s="125" t="s">
        <v>62</v>
      </c>
      <c r="AZ4" s="127" t="s">
        <v>85</v>
      </c>
    </row>
    <row r="5" spans="1:52" ht="18" customHeight="1">
      <c r="A5" s="128" t="s">
        <v>0</v>
      </c>
      <c r="B5" s="129"/>
      <c r="C5" s="129"/>
      <c r="D5" s="129"/>
      <c r="E5" s="130"/>
      <c r="F5" s="130"/>
      <c r="G5" s="131"/>
      <c r="H5" s="20"/>
      <c r="I5" s="132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2"/>
    </row>
    <row r="6" spans="1:52" ht="18" customHeight="1">
      <c r="A6" s="133" t="s">
        <v>18</v>
      </c>
      <c r="B6" s="134"/>
      <c r="C6" s="19"/>
      <c r="D6" s="19"/>
      <c r="E6" s="135"/>
      <c r="F6" s="136"/>
      <c r="G6" s="131">
        <v>6984</v>
      </c>
      <c r="H6" s="20"/>
      <c r="I6" s="137"/>
      <c r="J6" s="20"/>
      <c r="K6" s="138">
        <f aca="true" t="shared" si="0" ref="K6:K26">IF(J6&gt;0,J6/H6*10,"")</f>
      </c>
      <c r="L6" s="21"/>
      <c r="M6" s="21"/>
      <c r="N6" s="21"/>
      <c r="O6" s="20"/>
      <c r="P6" s="21"/>
      <c r="Q6" s="21"/>
      <c r="R6" s="21"/>
      <c r="S6" s="20"/>
      <c r="T6" s="21"/>
      <c r="U6" s="21"/>
      <c r="V6" s="21"/>
      <c r="W6" s="138"/>
      <c r="X6" s="21"/>
      <c r="Y6" s="21"/>
      <c r="Z6" s="21"/>
      <c r="AA6" s="20"/>
      <c r="AB6" s="129"/>
      <c r="AC6" s="129"/>
      <c r="AD6" s="129"/>
      <c r="AE6" s="130"/>
      <c r="AF6" s="20"/>
      <c r="AG6" s="20"/>
      <c r="AH6" s="20"/>
      <c r="AI6" s="20"/>
      <c r="AJ6" s="20"/>
      <c r="AK6" s="20"/>
      <c r="AL6" s="20"/>
      <c r="AM6" s="20"/>
      <c r="AN6" s="20">
        <v>80</v>
      </c>
      <c r="AO6" s="20"/>
      <c r="AP6" s="20"/>
      <c r="AQ6" s="138">
        <f aca="true" t="shared" si="1" ref="AQ6:AQ21">IF(AP6&gt;0,AP6/AO6*10,"")</f>
      </c>
      <c r="AR6" s="20">
        <v>92</v>
      </c>
      <c r="AS6" s="20"/>
      <c r="AT6" s="20"/>
      <c r="AU6" s="23">
        <f aca="true" t="shared" si="2" ref="AU6:AU25">IF(AT6&gt;0,AT6/AS6*10,"")</f>
      </c>
      <c r="AV6" s="20"/>
      <c r="AW6" s="20"/>
      <c r="AX6" s="20"/>
      <c r="AY6" s="20"/>
      <c r="AZ6" s="22"/>
    </row>
    <row r="7" spans="1:52" ht="17.25" customHeight="1">
      <c r="A7" s="133" t="s">
        <v>19</v>
      </c>
      <c r="B7" s="139"/>
      <c r="C7" s="23"/>
      <c r="D7" s="137"/>
      <c r="E7" s="23"/>
      <c r="F7" s="140"/>
      <c r="G7" s="131">
        <v>4885</v>
      </c>
      <c r="H7" s="20"/>
      <c r="I7" s="137"/>
      <c r="J7" s="20"/>
      <c r="K7" s="138">
        <f t="shared" si="0"/>
      </c>
      <c r="L7" s="21"/>
      <c r="M7" s="21"/>
      <c r="N7" s="21"/>
      <c r="O7" s="20"/>
      <c r="P7" s="21"/>
      <c r="Q7" s="21"/>
      <c r="R7" s="21"/>
      <c r="S7" s="20"/>
      <c r="T7" s="21"/>
      <c r="U7" s="21"/>
      <c r="V7" s="21"/>
      <c r="W7" s="138"/>
      <c r="X7" s="20">
        <v>700</v>
      </c>
      <c r="Y7" s="20"/>
      <c r="Z7" s="20"/>
      <c r="AA7" s="20"/>
      <c r="AB7" s="134"/>
      <c r="AC7" s="19"/>
      <c r="AD7" s="19"/>
      <c r="AE7" s="136"/>
      <c r="AF7" s="20"/>
      <c r="AG7" s="20"/>
      <c r="AH7" s="20"/>
      <c r="AI7" s="20"/>
      <c r="AJ7" s="20"/>
      <c r="AK7" s="20"/>
      <c r="AL7" s="20"/>
      <c r="AM7" s="20"/>
      <c r="AN7" s="20">
        <v>639</v>
      </c>
      <c r="AO7" s="20"/>
      <c r="AP7" s="20"/>
      <c r="AQ7" s="138">
        <f t="shared" si="1"/>
      </c>
      <c r="AR7" s="20">
        <v>61</v>
      </c>
      <c r="AS7" s="20"/>
      <c r="AT7" s="20"/>
      <c r="AU7" s="23">
        <f t="shared" si="2"/>
      </c>
      <c r="AV7" s="20">
        <v>581.5</v>
      </c>
      <c r="AW7" s="20">
        <v>18</v>
      </c>
      <c r="AX7" s="124">
        <f>AW7/AV7*100</f>
        <v>3.095442820292347</v>
      </c>
      <c r="AY7" s="20">
        <v>450</v>
      </c>
      <c r="AZ7" s="141">
        <f>IF(AY7&gt;0,AY7/AW7*10,"")</f>
        <v>250</v>
      </c>
    </row>
    <row r="8" spans="1:52" ht="15.75" customHeight="1">
      <c r="A8" s="133" t="s">
        <v>1</v>
      </c>
      <c r="B8" s="139"/>
      <c r="C8" s="23"/>
      <c r="D8" s="137"/>
      <c r="E8" s="23"/>
      <c r="F8" s="140"/>
      <c r="G8" s="131">
        <v>1944</v>
      </c>
      <c r="H8" s="20"/>
      <c r="I8" s="137"/>
      <c r="J8" s="20"/>
      <c r="K8" s="138">
        <f t="shared" si="0"/>
      </c>
      <c r="L8" s="21"/>
      <c r="M8" s="21"/>
      <c r="N8" s="21"/>
      <c r="O8" s="20"/>
      <c r="P8" s="21"/>
      <c r="Q8" s="21"/>
      <c r="R8" s="21"/>
      <c r="S8" s="20"/>
      <c r="T8" s="21"/>
      <c r="U8" s="21"/>
      <c r="V8" s="21"/>
      <c r="W8" s="138"/>
      <c r="X8" s="20"/>
      <c r="Y8" s="20"/>
      <c r="Z8" s="20"/>
      <c r="AA8" s="20"/>
      <c r="AB8" s="134">
        <v>130</v>
      </c>
      <c r="AC8" s="19"/>
      <c r="AD8" s="19"/>
      <c r="AE8" s="136"/>
      <c r="AF8" s="20"/>
      <c r="AG8" s="20"/>
      <c r="AH8" s="20"/>
      <c r="AI8" s="20"/>
      <c r="AJ8" s="20"/>
      <c r="AK8" s="20"/>
      <c r="AL8" s="20"/>
      <c r="AM8" s="20"/>
      <c r="AN8" s="20">
        <v>10</v>
      </c>
      <c r="AO8" s="20"/>
      <c r="AP8" s="20"/>
      <c r="AQ8" s="138">
        <f t="shared" si="1"/>
      </c>
      <c r="AR8" s="20">
        <v>3</v>
      </c>
      <c r="AS8" s="20"/>
      <c r="AT8" s="20"/>
      <c r="AU8" s="23">
        <f t="shared" si="2"/>
      </c>
      <c r="AV8" s="20">
        <v>1</v>
      </c>
      <c r="AW8" s="20"/>
      <c r="AX8" s="124"/>
      <c r="AY8" s="20"/>
      <c r="AZ8" s="22"/>
    </row>
    <row r="9" spans="1:52" ht="17.25" customHeight="1">
      <c r="A9" s="133" t="s">
        <v>2</v>
      </c>
      <c r="B9" s="139"/>
      <c r="C9" s="23"/>
      <c r="D9" s="137"/>
      <c r="E9" s="23"/>
      <c r="F9" s="140"/>
      <c r="G9" s="131">
        <v>4030</v>
      </c>
      <c r="H9" s="20"/>
      <c r="I9" s="137"/>
      <c r="J9" s="20"/>
      <c r="K9" s="138">
        <f t="shared" si="0"/>
      </c>
      <c r="L9" s="21"/>
      <c r="M9" s="21"/>
      <c r="N9" s="21"/>
      <c r="O9" s="20"/>
      <c r="P9" s="21"/>
      <c r="Q9" s="21"/>
      <c r="R9" s="21"/>
      <c r="S9" s="20"/>
      <c r="T9" s="21"/>
      <c r="U9" s="21"/>
      <c r="V9" s="21"/>
      <c r="W9" s="138"/>
      <c r="X9" s="20">
        <v>79</v>
      </c>
      <c r="Y9" s="20"/>
      <c r="Z9" s="20"/>
      <c r="AA9" s="20"/>
      <c r="AB9" s="134">
        <v>1370</v>
      </c>
      <c r="AC9" s="19"/>
      <c r="AD9" s="19"/>
      <c r="AE9" s="136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138">
        <f t="shared" si="1"/>
      </c>
      <c r="AR9" s="20">
        <v>190</v>
      </c>
      <c r="AS9" s="20"/>
      <c r="AT9" s="20"/>
      <c r="AU9" s="23">
        <f t="shared" si="2"/>
      </c>
      <c r="AV9" s="20">
        <v>215</v>
      </c>
      <c r="AW9" s="20"/>
      <c r="AX9" s="124"/>
      <c r="AY9" s="20"/>
      <c r="AZ9" s="141">
        <f>IF(AY9&gt;0,AY9/AW9*10,"")</f>
      </c>
    </row>
    <row r="10" spans="1:52" ht="18" customHeight="1">
      <c r="A10" s="133" t="s">
        <v>16</v>
      </c>
      <c r="B10" s="139"/>
      <c r="C10" s="23"/>
      <c r="D10" s="137"/>
      <c r="E10" s="23"/>
      <c r="F10" s="140"/>
      <c r="G10" s="131">
        <v>14811</v>
      </c>
      <c r="H10" s="20"/>
      <c r="I10" s="137"/>
      <c r="J10" s="20"/>
      <c r="K10" s="138">
        <f t="shared" si="0"/>
      </c>
      <c r="L10" s="21"/>
      <c r="M10" s="21"/>
      <c r="N10" s="21"/>
      <c r="O10" s="20"/>
      <c r="P10" s="21"/>
      <c r="Q10" s="21"/>
      <c r="R10" s="21"/>
      <c r="S10" s="20"/>
      <c r="T10" s="21"/>
      <c r="U10" s="21"/>
      <c r="V10" s="21"/>
      <c r="W10" s="138"/>
      <c r="X10" s="20"/>
      <c r="Y10" s="20"/>
      <c r="Z10" s="20"/>
      <c r="AA10" s="20"/>
      <c r="AB10" s="134"/>
      <c r="AC10" s="19"/>
      <c r="AD10" s="19"/>
      <c r="AE10" s="136"/>
      <c r="AF10" s="20"/>
      <c r="AG10" s="20"/>
      <c r="AH10" s="20"/>
      <c r="AI10" s="20"/>
      <c r="AJ10" s="20"/>
      <c r="AK10" s="20"/>
      <c r="AL10" s="20"/>
      <c r="AM10" s="20"/>
      <c r="AN10" s="20">
        <v>500</v>
      </c>
      <c r="AO10" s="20"/>
      <c r="AP10" s="20"/>
      <c r="AQ10" s="138">
        <f t="shared" si="1"/>
      </c>
      <c r="AR10" s="20">
        <v>10</v>
      </c>
      <c r="AS10" s="20"/>
      <c r="AT10" s="20"/>
      <c r="AU10" s="23">
        <f t="shared" si="2"/>
      </c>
      <c r="AV10" s="20"/>
      <c r="AW10" s="20"/>
      <c r="AX10" s="124"/>
      <c r="AY10" s="20"/>
      <c r="AZ10" s="22"/>
    </row>
    <row r="11" spans="1:52" ht="15.75" customHeight="1">
      <c r="A11" s="133" t="s">
        <v>3</v>
      </c>
      <c r="B11" s="139"/>
      <c r="C11" s="23"/>
      <c r="D11" s="137"/>
      <c r="E11" s="23"/>
      <c r="F11" s="140"/>
      <c r="G11" s="131">
        <v>18331</v>
      </c>
      <c r="H11" s="20"/>
      <c r="I11" s="137"/>
      <c r="J11" s="20"/>
      <c r="K11" s="138">
        <f t="shared" si="0"/>
      </c>
      <c r="L11" s="21"/>
      <c r="M11" s="21"/>
      <c r="N11" s="21"/>
      <c r="O11" s="20"/>
      <c r="P11" s="21"/>
      <c r="Q11" s="21"/>
      <c r="R11" s="21"/>
      <c r="S11" s="20"/>
      <c r="T11" s="20">
        <v>1210</v>
      </c>
      <c r="U11" s="20">
        <v>350</v>
      </c>
      <c r="V11" s="20">
        <v>302</v>
      </c>
      <c r="W11" s="138"/>
      <c r="X11" s="20"/>
      <c r="Y11" s="20"/>
      <c r="Z11" s="20"/>
      <c r="AA11" s="20"/>
      <c r="AB11" s="134"/>
      <c r="AC11" s="19"/>
      <c r="AD11" s="19"/>
      <c r="AE11" s="136"/>
      <c r="AF11" s="20"/>
      <c r="AG11" s="20"/>
      <c r="AH11" s="20"/>
      <c r="AI11" s="20"/>
      <c r="AJ11" s="20"/>
      <c r="AK11" s="20"/>
      <c r="AL11" s="20"/>
      <c r="AM11" s="20"/>
      <c r="AN11" s="20">
        <v>285</v>
      </c>
      <c r="AO11" s="20"/>
      <c r="AP11" s="20"/>
      <c r="AQ11" s="138">
        <f t="shared" si="1"/>
      </c>
      <c r="AR11" s="20">
        <v>26.3</v>
      </c>
      <c r="AS11" s="20"/>
      <c r="AT11" s="20"/>
      <c r="AU11" s="23">
        <f t="shared" si="2"/>
      </c>
      <c r="AV11" s="20">
        <v>18.7</v>
      </c>
      <c r="AW11" s="20"/>
      <c r="AX11" s="124"/>
      <c r="AY11" s="20"/>
      <c r="AZ11" s="22"/>
    </row>
    <row r="12" spans="1:52" ht="17.25" customHeight="1">
      <c r="A12" s="133" t="s">
        <v>4</v>
      </c>
      <c r="B12" s="139"/>
      <c r="C12" s="23"/>
      <c r="D12" s="137"/>
      <c r="E12" s="23"/>
      <c r="F12" s="140"/>
      <c r="G12" s="131">
        <v>28974</v>
      </c>
      <c r="H12" s="20"/>
      <c r="I12" s="137"/>
      <c r="J12" s="20"/>
      <c r="K12" s="138">
        <f t="shared" si="0"/>
      </c>
      <c r="L12" s="21"/>
      <c r="M12" s="21"/>
      <c r="N12" s="21"/>
      <c r="O12" s="20"/>
      <c r="P12" s="20"/>
      <c r="Q12" s="20"/>
      <c r="R12" s="20"/>
      <c r="S12" s="20"/>
      <c r="T12" s="20">
        <v>1242</v>
      </c>
      <c r="U12" s="20">
        <v>1964</v>
      </c>
      <c r="V12" s="20">
        <v>1808</v>
      </c>
      <c r="W12" s="138">
        <f>IF(V12&gt;0,V12/U12*10,"")</f>
        <v>9.20570264765784</v>
      </c>
      <c r="X12" s="20"/>
      <c r="Y12" s="20"/>
      <c r="Z12" s="20"/>
      <c r="AA12" s="20"/>
      <c r="AB12" s="134">
        <v>16</v>
      </c>
      <c r="AC12" s="19"/>
      <c r="AD12" s="19"/>
      <c r="AE12" s="136"/>
      <c r="AF12" s="20"/>
      <c r="AG12" s="20"/>
      <c r="AH12" s="20"/>
      <c r="AI12" s="20"/>
      <c r="AJ12" s="20"/>
      <c r="AK12" s="20"/>
      <c r="AL12" s="20"/>
      <c r="AM12" s="20"/>
      <c r="AN12" s="20">
        <v>3158</v>
      </c>
      <c r="AO12" s="20"/>
      <c r="AP12" s="20"/>
      <c r="AQ12" s="138">
        <f t="shared" si="1"/>
      </c>
      <c r="AR12" s="20">
        <v>138.5</v>
      </c>
      <c r="AS12" s="20"/>
      <c r="AT12" s="20"/>
      <c r="AU12" s="23">
        <f t="shared" si="2"/>
      </c>
      <c r="AV12" s="20">
        <v>177</v>
      </c>
      <c r="AW12" s="20">
        <v>0.5</v>
      </c>
      <c r="AX12" s="124">
        <f>AW12/AV12*100</f>
        <v>0.2824858757062147</v>
      </c>
      <c r="AY12" s="20">
        <v>15</v>
      </c>
      <c r="AZ12" s="141">
        <f>IF(AY12&gt;0,AY12/AW12*10,"")</f>
        <v>300</v>
      </c>
    </row>
    <row r="13" spans="1:52" ht="18" customHeight="1">
      <c r="A13" s="133" t="s">
        <v>5</v>
      </c>
      <c r="B13" s="139"/>
      <c r="C13" s="23"/>
      <c r="D13" s="137"/>
      <c r="E13" s="23"/>
      <c r="F13" s="140"/>
      <c r="G13" s="131">
        <v>12667</v>
      </c>
      <c r="H13" s="20"/>
      <c r="I13" s="137"/>
      <c r="J13" s="20"/>
      <c r="K13" s="138">
        <f t="shared" si="0"/>
      </c>
      <c r="L13" s="21"/>
      <c r="M13" s="21"/>
      <c r="N13" s="21"/>
      <c r="O13" s="20"/>
      <c r="P13" s="20"/>
      <c r="Q13" s="20"/>
      <c r="R13" s="20"/>
      <c r="S13" s="20"/>
      <c r="T13" s="20"/>
      <c r="U13" s="20"/>
      <c r="V13" s="20"/>
      <c r="W13" s="138"/>
      <c r="X13" s="20"/>
      <c r="Y13" s="20"/>
      <c r="Z13" s="20"/>
      <c r="AA13" s="20"/>
      <c r="AB13" s="134"/>
      <c r="AC13" s="19"/>
      <c r="AD13" s="19"/>
      <c r="AE13" s="136"/>
      <c r="AF13" s="20"/>
      <c r="AG13" s="20"/>
      <c r="AH13" s="20"/>
      <c r="AI13" s="20"/>
      <c r="AJ13" s="20">
        <v>705</v>
      </c>
      <c r="AK13" s="20"/>
      <c r="AL13" s="20"/>
      <c r="AM13" s="20"/>
      <c r="AN13" s="20">
        <v>63</v>
      </c>
      <c r="AO13" s="20"/>
      <c r="AP13" s="20"/>
      <c r="AQ13" s="138">
        <f t="shared" si="1"/>
      </c>
      <c r="AR13" s="20">
        <v>15</v>
      </c>
      <c r="AS13" s="20"/>
      <c r="AT13" s="20"/>
      <c r="AU13" s="23">
        <f t="shared" si="2"/>
      </c>
      <c r="AV13" s="20">
        <v>7</v>
      </c>
      <c r="AW13" s="20"/>
      <c r="AX13" s="20"/>
      <c r="AY13" s="20"/>
      <c r="AZ13" s="141">
        <f>IF(AY13&gt;0,AY13/AW13*10,"")</f>
      </c>
    </row>
    <row r="14" spans="1:52" ht="16.5" customHeight="1">
      <c r="A14" s="133" t="s">
        <v>6</v>
      </c>
      <c r="B14" s="139"/>
      <c r="C14" s="23"/>
      <c r="D14" s="137"/>
      <c r="E14" s="23"/>
      <c r="F14" s="140"/>
      <c r="G14" s="131">
        <v>14310</v>
      </c>
      <c r="H14" s="20"/>
      <c r="I14" s="137"/>
      <c r="J14" s="20"/>
      <c r="K14" s="138">
        <f t="shared" si="0"/>
      </c>
      <c r="L14" s="21"/>
      <c r="M14" s="21"/>
      <c r="N14" s="21"/>
      <c r="O14" s="20"/>
      <c r="P14" s="20"/>
      <c r="Q14" s="20"/>
      <c r="R14" s="20"/>
      <c r="S14" s="20"/>
      <c r="T14" s="20">
        <v>505</v>
      </c>
      <c r="U14" s="20">
        <v>834</v>
      </c>
      <c r="V14" s="20">
        <v>1068</v>
      </c>
      <c r="W14" s="138">
        <f>IF(V14&gt;0,V14/U14*10,"")</f>
        <v>12.805755395683454</v>
      </c>
      <c r="X14" s="20"/>
      <c r="Y14" s="20">
        <v>651</v>
      </c>
      <c r="Z14" s="20">
        <v>259</v>
      </c>
      <c r="AA14" s="138">
        <f>IF(Z14&gt;0,Z14/Y14*10,"")</f>
        <v>3.978494623655914</v>
      </c>
      <c r="AB14" s="134">
        <v>319</v>
      </c>
      <c r="AC14" s="19"/>
      <c r="AD14" s="19"/>
      <c r="AE14" s="136"/>
      <c r="AF14" s="20"/>
      <c r="AG14" s="20"/>
      <c r="AH14" s="20"/>
      <c r="AI14" s="20"/>
      <c r="AJ14" s="20"/>
      <c r="AK14" s="20"/>
      <c r="AL14" s="20"/>
      <c r="AM14" s="20"/>
      <c r="AN14" s="20">
        <v>176</v>
      </c>
      <c r="AO14" s="20"/>
      <c r="AP14" s="20"/>
      <c r="AQ14" s="138">
        <f t="shared" si="1"/>
      </c>
      <c r="AR14" s="20"/>
      <c r="AS14" s="20"/>
      <c r="AT14" s="20"/>
      <c r="AU14" s="23">
        <f t="shared" si="2"/>
      </c>
      <c r="AV14" s="20"/>
      <c r="AW14" s="20"/>
      <c r="AX14" s="20"/>
      <c r="AY14" s="20"/>
      <c r="AZ14" s="22"/>
    </row>
    <row r="15" spans="1:52" ht="18" customHeight="1">
      <c r="A15" s="133" t="s">
        <v>7</v>
      </c>
      <c r="B15" s="139"/>
      <c r="C15" s="23"/>
      <c r="D15" s="137"/>
      <c r="E15" s="23"/>
      <c r="F15" s="140"/>
      <c r="G15" s="131">
        <v>15710</v>
      </c>
      <c r="H15" s="20"/>
      <c r="I15" s="137"/>
      <c r="J15" s="20"/>
      <c r="K15" s="138">
        <f t="shared" si="0"/>
      </c>
      <c r="L15" s="21"/>
      <c r="M15" s="21"/>
      <c r="N15" s="21"/>
      <c r="O15" s="20"/>
      <c r="P15" s="20"/>
      <c r="Q15" s="20"/>
      <c r="R15" s="20"/>
      <c r="S15" s="20"/>
      <c r="T15" s="20"/>
      <c r="U15" s="20"/>
      <c r="V15" s="20"/>
      <c r="W15" s="138"/>
      <c r="X15" s="20"/>
      <c r="Y15" s="20"/>
      <c r="Z15" s="20"/>
      <c r="AA15" s="20"/>
      <c r="AB15" s="134"/>
      <c r="AC15" s="19"/>
      <c r="AD15" s="19"/>
      <c r="AE15" s="136"/>
      <c r="AF15" s="20"/>
      <c r="AG15" s="20"/>
      <c r="AH15" s="20"/>
      <c r="AI15" s="20"/>
      <c r="AJ15" s="20">
        <v>466</v>
      </c>
      <c r="AK15" s="20"/>
      <c r="AL15" s="20"/>
      <c r="AM15" s="20"/>
      <c r="AN15" s="20">
        <v>955</v>
      </c>
      <c r="AO15" s="20"/>
      <c r="AP15" s="20"/>
      <c r="AQ15" s="138">
        <f t="shared" si="1"/>
      </c>
      <c r="AR15" s="20"/>
      <c r="AS15" s="20"/>
      <c r="AT15" s="20"/>
      <c r="AU15" s="23">
        <f t="shared" si="2"/>
      </c>
      <c r="AV15" s="20"/>
      <c r="AW15" s="20"/>
      <c r="AX15" s="20"/>
      <c r="AY15" s="20"/>
      <c r="AZ15" s="22"/>
    </row>
    <row r="16" spans="1:52" ht="15.75" customHeight="1">
      <c r="A16" s="133" t="s">
        <v>8</v>
      </c>
      <c r="B16" s="139"/>
      <c r="C16" s="23"/>
      <c r="D16" s="137"/>
      <c r="E16" s="23"/>
      <c r="F16" s="140"/>
      <c r="G16" s="131">
        <v>11501</v>
      </c>
      <c r="H16" s="20"/>
      <c r="I16" s="137"/>
      <c r="J16" s="20"/>
      <c r="K16" s="138">
        <f t="shared" si="0"/>
      </c>
      <c r="L16" s="21"/>
      <c r="M16" s="21"/>
      <c r="N16" s="21"/>
      <c r="O16" s="20"/>
      <c r="P16" s="20"/>
      <c r="Q16" s="20"/>
      <c r="R16" s="20"/>
      <c r="S16" s="20"/>
      <c r="T16" s="20"/>
      <c r="U16" s="20"/>
      <c r="V16" s="20"/>
      <c r="W16" s="138"/>
      <c r="X16" s="20"/>
      <c r="Y16" s="20"/>
      <c r="Z16" s="20"/>
      <c r="AA16" s="20"/>
      <c r="AB16" s="134"/>
      <c r="AC16" s="19"/>
      <c r="AD16" s="19"/>
      <c r="AE16" s="136"/>
      <c r="AF16" s="20"/>
      <c r="AG16" s="20"/>
      <c r="AH16" s="20"/>
      <c r="AI16" s="20"/>
      <c r="AJ16" s="20">
        <v>40</v>
      </c>
      <c r="AK16" s="20"/>
      <c r="AL16" s="20"/>
      <c r="AM16" s="20"/>
      <c r="AN16" s="20">
        <v>180</v>
      </c>
      <c r="AO16" s="20"/>
      <c r="AP16" s="20"/>
      <c r="AQ16" s="138">
        <f t="shared" si="1"/>
      </c>
      <c r="AR16" s="20">
        <v>5</v>
      </c>
      <c r="AS16" s="20"/>
      <c r="AT16" s="20"/>
      <c r="AU16" s="23">
        <f t="shared" si="2"/>
      </c>
      <c r="AV16" s="20">
        <v>3</v>
      </c>
      <c r="AW16" s="20"/>
      <c r="AX16" s="20"/>
      <c r="AY16" s="20"/>
      <c r="AZ16" s="22"/>
    </row>
    <row r="17" spans="1:52" ht="16.5" customHeight="1">
      <c r="A17" s="133" t="s">
        <v>20</v>
      </c>
      <c r="B17" s="139"/>
      <c r="C17" s="23"/>
      <c r="D17" s="137"/>
      <c r="E17" s="23"/>
      <c r="F17" s="140"/>
      <c r="G17" s="131">
        <v>20110</v>
      </c>
      <c r="H17" s="20"/>
      <c r="I17" s="137"/>
      <c r="J17" s="20"/>
      <c r="K17" s="138">
        <f t="shared" si="0"/>
      </c>
      <c r="L17" s="21"/>
      <c r="M17" s="21"/>
      <c r="N17" s="21"/>
      <c r="O17" s="20"/>
      <c r="P17" s="20"/>
      <c r="Q17" s="20"/>
      <c r="R17" s="20"/>
      <c r="S17" s="20"/>
      <c r="T17" s="20"/>
      <c r="U17" s="20"/>
      <c r="V17" s="20"/>
      <c r="W17" s="138"/>
      <c r="X17" s="20"/>
      <c r="Y17" s="20"/>
      <c r="Z17" s="20"/>
      <c r="AA17" s="20"/>
      <c r="AB17" s="142"/>
      <c r="AC17" s="142"/>
      <c r="AD17" s="142"/>
      <c r="AE17" s="142"/>
      <c r="AF17" s="20"/>
      <c r="AG17" s="20"/>
      <c r="AH17" s="20"/>
      <c r="AI17" s="20"/>
      <c r="AJ17" s="20"/>
      <c r="AK17" s="20"/>
      <c r="AL17" s="20"/>
      <c r="AM17" s="20"/>
      <c r="AN17" s="20">
        <v>854</v>
      </c>
      <c r="AO17" s="20"/>
      <c r="AP17" s="20"/>
      <c r="AQ17" s="138">
        <f t="shared" si="1"/>
      </c>
      <c r="AR17" s="20"/>
      <c r="AS17" s="20"/>
      <c r="AT17" s="20"/>
      <c r="AU17" s="23">
        <f t="shared" si="2"/>
      </c>
      <c r="AV17" s="20"/>
      <c r="AW17" s="20"/>
      <c r="AX17" s="20"/>
      <c r="AY17" s="20"/>
      <c r="AZ17" s="22"/>
    </row>
    <row r="18" spans="1:52" ht="18" customHeight="1">
      <c r="A18" s="133" t="s">
        <v>9</v>
      </c>
      <c r="B18" s="139"/>
      <c r="C18" s="23"/>
      <c r="D18" s="137"/>
      <c r="E18" s="23"/>
      <c r="F18" s="140"/>
      <c r="G18" s="131">
        <v>5462</v>
      </c>
      <c r="H18" s="20"/>
      <c r="I18" s="137"/>
      <c r="J18" s="20"/>
      <c r="K18" s="138">
        <f t="shared" si="0"/>
      </c>
      <c r="L18" s="21"/>
      <c r="M18" s="21"/>
      <c r="N18" s="21"/>
      <c r="O18" s="20"/>
      <c r="P18" s="20"/>
      <c r="Q18" s="20"/>
      <c r="R18" s="20"/>
      <c r="S18" s="20"/>
      <c r="T18" s="20"/>
      <c r="U18" s="20"/>
      <c r="V18" s="20"/>
      <c r="W18" s="138"/>
      <c r="X18" s="20"/>
      <c r="Y18" s="20"/>
      <c r="Z18" s="20"/>
      <c r="AA18" s="20"/>
      <c r="AB18" s="134"/>
      <c r="AC18" s="19"/>
      <c r="AD18" s="19"/>
      <c r="AE18" s="136"/>
      <c r="AF18" s="20"/>
      <c r="AG18" s="20"/>
      <c r="AH18" s="20"/>
      <c r="AI18" s="20"/>
      <c r="AJ18" s="20">
        <v>100</v>
      </c>
      <c r="AK18" s="20">
        <v>150</v>
      </c>
      <c r="AL18" s="20">
        <v>73.9</v>
      </c>
      <c r="AM18" s="20">
        <f>IF(AL18&gt;0,AL18/AK18*10,"")</f>
        <v>4.926666666666667</v>
      </c>
      <c r="AN18" s="20">
        <v>711</v>
      </c>
      <c r="AO18" s="20"/>
      <c r="AP18" s="20"/>
      <c r="AQ18" s="138">
        <f t="shared" si="1"/>
      </c>
      <c r="AR18" s="20">
        <v>3</v>
      </c>
      <c r="AS18" s="20"/>
      <c r="AT18" s="20"/>
      <c r="AU18" s="23">
        <f t="shared" si="2"/>
      </c>
      <c r="AV18" s="20">
        <v>0.5</v>
      </c>
      <c r="AW18" s="20"/>
      <c r="AX18" s="20"/>
      <c r="AY18" s="20"/>
      <c r="AZ18" s="22"/>
    </row>
    <row r="19" spans="1:52" ht="17.25" customHeight="1">
      <c r="A19" s="133" t="s">
        <v>10</v>
      </c>
      <c r="B19" s="139"/>
      <c r="C19" s="23"/>
      <c r="D19" s="137"/>
      <c r="E19" s="23"/>
      <c r="F19" s="140"/>
      <c r="G19" s="131">
        <v>9971</v>
      </c>
      <c r="H19" s="20"/>
      <c r="I19" s="137"/>
      <c r="J19" s="20"/>
      <c r="K19" s="138">
        <f t="shared" si="0"/>
      </c>
      <c r="L19" s="21"/>
      <c r="M19" s="21"/>
      <c r="N19" s="21"/>
      <c r="O19" s="20"/>
      <c r="P19" s="20"/>
      <c r="Q19" s="20"/>
      <c r="R19" s="20"/>
      <c r="S19" s="20"/>
      <c r="T19" s="20"/>
      <c r="U19" s="20"/>
      <c r="V19" s="20"/>
      <c r="W19" s="138"/>
      <c r="X19" s="20"/>
      <c r="Y19" s="20"/>
      <c r="Z19" s="20"/>
      <c r="AA19" s="20"/>
      <c r="AB19" s="134">
        <v>1607</v>
      </c>
      <c r="AC19" s="19"/>
      <c r="AD19" s="19"/>
      <c r="AE19" s="136"/>
      <c r="AF19" s="20"/>
      <c r="AG19" s="20"/>
      <c r="AH19" s="20"/>
      <c r="AI19" s="20"/>
      <c r="AJ19" s="20">
        <v>255</v>
      </c>
      <c r="AK19" s="20"/>
      <c r="AL19" s="20"/>
      <c r="AM19" s="20"/>
      <c r="AN19" s="20">
        <v>700</v>
      </c>
      <c r="AO19" s="20"/>
      <c r="AP19" s="20"/>
      <c r="AQ19" s="138">
        <f t="shared" si="1"/>
      </c>
      <c r="AR19" s="20">
        <v>16</v>
      </c>
      <c r="AS19" s="20"/>
      <c r="AT19" s="20"/>
      <c r="AU19" s="23">
        <f t="shared" si="2"/>
      </c>
      <c r="AV19" s="20">
        <v>4</v>
      </c>
      <c r="AW19" s="20"/>
      <c r="AX19" s="20"/>
      <c r="AY19" s="20"/>
      <c r="AZ19" s="22"/>
    </row>
    <row r="20" spans="1:52" ht="17.25" customHeight="1">
      <c r="A20" s="133" t="s">
        <v>21</v>
      </c>
      <c r="B20" s="139"/>
      <c r="C20" s="23"/>
      <c r="D20" s="137"/>
      <c r="E20" s="23"/>
      <c r="F20" s="140"/>
      <c r="G20" s="131">
        <v>15160</v>
      </c>
      <c r="H20" s="20"/>
      <c r="I20" s="137"/>
      <c r="J20" s="20"/>
      <c r="K20" s="138">
        <f t="shared" si="0"/>
      </c>
      <c r="L20" s="21"/>
      <c r="M20" s="21"/>
      <c r="N20" s="21"/>
      <c r="O20" s="20"/>
      <c r="P20" s="20">
        <v>90</v>
      </c>
      <c r="Q20" s="20">
        <v>90</v>
      </c>
      <c r="R20" s="20">
        <v>100</v>
      </c>
      <c r="S20" s="138">
        <f>IF(R20&gt;0,R20/Q20*10,"")</f>
        <v>11.11111111111111</v>
      </c>
      <c r="T20" s="20">
        <v>898</v>
      </c>
      <c r="U20" s="20"/>
      <c r="V20" s="20"/>
      <c r="W20" s="138"/>
      <c r="X20" s="20"/>
      <c r="Y20" s="20"/>
      <c r="Z20" s="20"/>
      <c r="AA20" s="20"/>
      <c r="AB20" s="134">
        <v>120</v>
      </c>
      <c r="AC20" s="19"/>
      <c r="AD20" s="19"/>
      <c r="AE20" s="136"/>
      <c r="AF20" s="20"/>
      <c r="AG20" s="20"/>
      <c r="AH20" s="20"/>
      <c r="AI20" s="20"/>
      <c r="AJ20" s="20"/>
      <c r="AK20" s="20"/>
      <c r="AL20" s="20"/>
      <c r="AM20" s="20"/>
      <c r="AN20" s="20">
        <v>414</v>
      </c>
      <c r="AO20" s="20"/>
      <c r="AP20" s="20"/>
      <c r="AQ20" s="138">
        <f t="shared" si="1"/>
      </c>
      <c r="AR20" s="20">
        <v>250</v>
      </c>
      <c r="AS20" s="20"/>
      <c r="AT20" s="20"/>
      <c r="AU20" s="23">
        <f t="shared" si="2"/>
      </c>
      <c r="AV20" s="20">
        <v>33</v>
      </c>
      <c r="AW20" s="20"/>
      <c r="AX20" s="20"/>
      <c r="AY20" s="20"/>
      <c r="AZ20" s="22"/>
    </row>
    <row r="21" spans="1:52" ht="17.25" customHeight="1">
      <c r="A21" s="133" t="s">
        <v>22</v>
      </c>
      <c r="B21" s="139"/>
      <c r="C21" s="23"/>
      <c r="D21" s="137"/>
      <c r="E21" s="23"/>
      <c r="F21" s="140"/>
      <c r="G21" s="131">
        <v>3644</v>
      </c>
      <c r="H21" s="20"/>
      <c r="I21" s="137"/>
      <c r="J21" s="20"/>
      <c r="K21" s="138">
        <f t="shared" si="0"/>
      </c>
      <c r="L21" s="21"/>
      <c r="M21" s="21"/>
      <c r="N21" s="21"/>
      <c r="O21" s="20"/>
      <c r="P21" s="20"/>
      <c r="Q21" s="20"/>
      <c r="R21" s="20"/>
      <c r="S21" s="20"/>
      <c r="T21" s="20">
        <v>5567</v>
      </c>
      <c r="U21" s="20">
        <v>1513</v>
      </c>
      <c r="V21" s="20">
        <v>1508</v>
      </c>
      <c r="W21" s="138">
        <f>IF(V21&gt;0,V21/U21*10,"")</f>
        <v>9.966953073364177</v>
      </c>
      <c r="X21" s="21"/>
      <c r="Y21" s="21"/>
      <c r="Z21" s="21"/>
      <c r="AA21" s="20"/>
      <c r="AB21" s="134"/>
      <c r="AC21" s="19"/>
      <c r="AD21" s="19"/>
      <c r="AE21" s="136"/>
      <c r="AF21" s="20"/>
      <c r="AG21" s="20"/>
      <c r="AH21" s="20"/>
      <c r="AI21" s="20"/>
      <c r="AJ21" s="20"/>
      <c r="AK21" s="20"/>
      <c r="AL21" s="20"/>
      <c r="AM21" s="20"/>
      <c r="AN21" s="20">
        <v>597</v>
      </c>
      <c r="AO21" s="20"/>
      <c r="AP21" s="20"/>
      <c r="AQ21" s="138">
        <f t="shared" si="1"/>
      </c>
      <c r="AR21" s="20">
        <v>65</v>
      </c>
      <c r="AS21" s="20"/>
      <c r="AT21" s="20"/>
      <c r="AU21" s="23">
        <f t="shared" si="2"/>
      </c>
      <c r="AV21" s="20">
        <v>55</v>
      </c>
      <c r="AW21" s="20"/>
      <c r="AX21" s="20"/>
      <c r="AY21" s="20"/>
      <c r="AZ21" s="141">
        <f>IF(AY21&gt;0,AY21/AW21*10,"")</f>
      </c>
    </row>
    <row r="22" spans="1:52" ht="18" customHeight="1">
      <c r="A22" s="133" t="s">
        <v>11</v>
      </c>
      <c r="B22" s="139"/>
      <c r="C22" s="23"/>
      <c r="D22" s="137"/>
      <c r="E22" s="23"/>
      <c r="F22" s="140"/>
      <c r="G22" s="131">
        <v>2750</v>
      </c>
      <c r="H22" s="20"/>
      <c r="I22" s="137"/>
      <c r="J22" s="20"/>
      <c r="K22" s="138">
        <f t="shared" si="0"/>
      </c>
      <c r="L22" s="21"/>
      <c r="M22" s="20"/>
      <c r="N22" s="21"/>
      <c r="O22" s="20"/>
      <c r="P22" s="20"/>
      <c r="Q22" s="20"/>
      <c r="R22" s="20"/>
      <c r="S22" s="20"/>
      <c r="T22" s="20"/>
      <c r="U22" s="20"/>
      <c r="V22" s="20"/>
      <c r="W22" s="138"/>
      <c r="X22" s="21"/>
      <c r="Y22" s="21"/>
      <c r="Z22" s="21"/>
      <c r="AA22" s="20"/>
      <c r="AB22" s="134"/>
      <c r="AC22" s="19"/>
      <c r="AD22" s="19"/>
      <c r="AE22" s="136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38"/>
      <c r="AR22" s="20"/>
      <c r="AS22" s="20"/>
      <c r="AT22" s="20"/>
      <c r="AU22" s="23">
        <f t="shared" si="2"/>
      </c>
      <c r="AV22" s="20"/>
      <c r="AW22" s="20"/>
      <c r="AX22" s="20"/>
      <c r="AY22" s="20"/>
      <c r="AZ22" s="22"/>
    </row>
    <row r="23" spans="1:52" ht="18" customHeight="1">
      <c r="A23" s="133" t="s">
        <v>12</v>
      </c>
      <c r="B23" s="139"/>
      <c r="C23" s="23"/>
      <c r="D23" s="137"/>
      <c r="E23" s="23"/>
      <c r="F23" s="140"/>
      <c r="G23" s="131">
        <v>7597</v>
      </c>
      <c r="H23" s="20"/>
      <c r="I23" s="137"/>
      <c r="J23" s="20"/>
      <c r="K23" s="138">
        <f t="shared" si="0"/>
      </c>
      <c r="L23" s="20">
        <v>1429</v>
      </c>
      <c r="M23" s="20">
        <v>468</v>
      </c>
      <c r="N23" s="20">
        <v>12796</v>
      </c>
      <c r="O23" s="138">
        <f>IF(N23&gt;0,N23/M23*10,"")</f>
        <v>273.4188034188034</v>
      </c>
      <c r="P23" s="20"/>
      <c r="Q23" s="20"/>
      <c r="R23" s="20"/>
      <c r="S23" s="20"/>
      <c r="T23" s="20"/>
      <c r="U23" s="20"/>
      <c r="V23" s="20"/>
      <c r="W23" s="138"/>
      <c r="X23" s="21"/>
      <c r="Y23" s="21"/>
      <c r="Z23" s="21"/>
      <c r="AA23" s="20"/>
      <c r="AB23" s="134"/>
      <c r="AC23" s="19"/>
      <c r="AD23" s="19"/>
      <c r="AE23" s="136"/>
      <c r="AF23" s="20"/>
      <c r="AG23" s="20"/>
      <c r="AH23" s="20"/>
      <c r="AI23" s="20"/>
      <c r="AJ23" s="20"/>
      <c r="AK23" s="20"/>
      <c r="AL23" s="20"/>
      <c r="AM23" s="20"/>
      <c r="AN23" s="20">
        <v>1394</v>
      </c>
      <c r="AO23" s="20"/>
      <c r="AP23" s="20"/>
      <c r="AQ23" s="138">
        <f>IF(AP23&gt;0,AP23/AO23*10,"")</f>
      </c>
      <c r="AR23" s="20">
        <v>8</v>
      </c>
      <c r="AS23" s="20"/>
      <c r="AT23" s="20"/>
      <c r="AU23" s="23">
        <f t="shared" si="2"/>
      </c>
      <c r="AV23" s="20">
        <v>42</v>
      </c>
      <c r="AW23" s="20"/>
      <c r="AX23" s="20"/>
      <c r="AY23" s="20"/>
      <c r="AZ23" s="141">
        <f>IF(AY23&gt;0,AY23/AW23*10,"")</f>
      </c>
    </row>
    <row r="24" spans="1:52" ht="15.75">
      <c r="A24" s="133" t="s">
        <v>23</v>
      </c>
      <c r="B24" s="139"/>
      <c r="C24" s="23"/>
      <c r="D24" s="137"/>
      <c r="E24" s="23"/>
      <c r="F24" s="140"/>
      <c r="G24" s="131">
        <v>8263</v>
      </c>
      <c r="H24" s="20"/>
      <c r="I24" s="137"/>
      <c r="J24" s="20"/>
      <c r="K24" s="138">
        <f t="shared" si="0"/>
      </c>
      <c r="L24" s="20">
        <v>11451</v>
      </c>
      <c r="M24" s="20">
        <v>5281</v>
      </c>
      <c r="N24" s="20">
        <v>150283</v>
      </c>
      <c r="O24" s="138">
        <f>IF(N24&gt;0,N24/M24*10,"")</f>
        <v>284.572997538345</v>
      </c>
      <c r="P24" s="20">
        <v>150</v>
      </c>
      <c r="Q24" s="20">
        <v>140</v>
      </c>
      <c r="R24" s="20">
        <v>210</v>
      </c>
      <c r="S24" s="20">
        <f>IF(R24&gt;0,R24/Q24*10,"")</f>
        <v>15</v>
      </c>
      <c r="T24" s="20">
        <v>160</v>
      </c>
      <c r="U24" s="20"/>
      <c r="V24" s="20"/>
      <c r="W24" s="138"/>
      <c r="X24" s="21"/>
      <c r="Y24" s="21"/>
      <c r="Z24" s="21"/>
      <c r="AA24" s="20"/>
      <c r="AB24" s="134">
        <v>150</v>
      </c>
      <c r="AC24" s="19"/>
      <c r="AD24" s="19"/>
      <c r="AE24" s="136"/>
      <c r="AF24" s="20"/>
      <c r="AG24" s="20"/>
      <c r="AH24" s="20"/>
      <c r="AI24" s="20"/>
      <c r="AJ24" s="20">
        <v>55</v>
      </c>
      <c r="AK24" s="20"/>
      <c r="AL24" s="20"/>
      <c r="AM24" s="20"/>
      <c r="AN24" s="20"/>
      <c r="AO24" s="20"/>
      <c r="AP24" s="20"/>
      <c r="AQ24" s="138"/>
      <c r="AR24" s="20">
        <v>915</v>
      </c>
      <c r="AS24" s="20"/>
      <c r="AT24" s="20"/>
      <c r="AU24" s="23">
        <f t="shared" si="2"/>
      </c>
      <c r="AV24" s="20">
        <v>140</v>
      </c>
      <c r="AW24" s="20"/>
      <c r="AX24" s="20"/>
      <c r="AY24" s="20"/>
      <c r="AZ24" s="141">
        <f>IF(AY24&gt;0,AY24/AW24*10,"")</f>
      </c>
    </row>
    <row r="25" spans="1:52" ht="18" customHeight="1">
      <c r="A25" s="133" t="s">
        <v>13</v>
      </c>
      <c r="B25" s="139"/>
      <c r="C25" s="23"/>
      <c r="D25" s="137"/>
      <c r="E25" s="23"/>
      <c r="F25" s="140"/>
      <c r="G25" s="131">
        <v>25153</v>
      </c>
      <c r="H25" s="20"/>
      <c r="I25" s="137"/>
      <c r="J25" s="20"/>
      <c r="K25" s="138">
        <f t="shared" si="0"/>
      </c>
      <c r="L25" s="20">
        <v>1847</v>
      </c>
      <c r="M25" s="20">
        <v>805</v>
      </c>
      <c r="N25" s="20">
        <v>26250</v>
      </c>
      <c r="O25" s="138">
        <f>IF(N25&gt;0,N25/M25*10,"")</f>
        <v>326.0869565217391</v>
      </c>
      <c r="P25" s="20">
        <v>2458</v>
      </c>
      <c r="Q25" s="20">
        <v>1286</v>
      </c>
      <c r="R25" s="20">
        <v>2415</v>
      </c>
      <c r="S25" s="20">
        <f>IF(R25&gt;0,R25/Q25*10,"")</f>
        <v>18.779160186625194</v>
      </c>
      <c r="T25" s="20">
        <v>3147</v>
      </c>
      <c r="U25" s="20">
        <v>338</v>
      </c>
      <c r="V25" s="20">
        <v>339</v>
      </c>
      <c r="W25" s="138">
        <f>IF(V25&gt;0,V25/U25*10,"")</f>
        <v>10.029585798816568</v>
      </c>
      <c r="X25" s="21"/>
      <c r="Y25" s="21">
        <v>870</v>
      </c>
      <c r="Z25" s="21">
        <v>261</v>
      </c>
      <c r="AA25" s="140">
        <v>4</v>
      </c>
      <c r="AB25" s="134"/>
      <c r="AC25" s="19"/>
      <c r="AD25" s="19"/>
      <c r="AE25" s="136"/>
      <c r="AF25" s="20"/>
      <c r="AG25" s="20"/>
      <c r="AH25" s="20"/>
      <c r="AI25" s="20"/>
      <c r="AJ25" s="20">
        <v>340</v>
      </c>
      <c r="AK25" s="20"/>
      <c r="AL25" s="20"/>
      <c r="AM25" s="20"/>
      <c r="AN25" s="20">
        <v>2314</v>
      </c>
      <c r="AO25" s="20"/>
      <c r="AP25" s="20"/>
      <c r="AQ25" s="138">
        <f>IF(AP25&gt;0,AP25/AO25*10,"")</f>
      </c>
      <c r="AR25" s="20">
        <v>52</v>
      </c>
      <c r="AS25" s="20"/>
      <c r="AT25" s="20"/>
      <c r="AU25" s="138">
        <f t="shared" si="2"/>
      </c>
      <c r="AV25" s="20">
        <v>5</v>
      </c>
      <c r="AW25" s="20"/>
      <c r="AX25" s="20"/>
      <c r="AY25" s="20"/>
      <c r="AZ25" s="22"/>
    </row>
    <row r="26" spans="1:52" ht="18" customHeight="1">
      <c r="A26" s="143" t="s">
        <v>24</v>
      </c>
      <c r="B26" s="144"/>
      <c r="C26" s="144"/>
      <c r="D26" s="145"/>
      <c r="E26" s="144"/>
      <c r="F26" s="146"/>
      <c r="G26" s="147">
        <f>SUM(G5:G25)</f>
        <v>232257</v>
      </c>
      <c r="H26" s="147">
        <f>SUM(H6:H25)</f>
        <v>0</v>
      </c>
      <c r="I26" s="148">
        <f>H26/G26*100</f>
        <v>0</v>
      </c>
      <c r="J26" s="147">
        <f>SUM(J6:J25)</f>
        <v>0</v>
      </c>
      <c r="K26" s="149">
        <f t="shared" si="0"/>
      </c>
      <c r="L26" s="147">
        <f>SUM(L5:L25)</f>
        <v>14727</v>
      </c>
      <c r="M26" s="147">
        <f>SUM(M6:M25)</f>
        <v>6554</v>
      </c>
      <c r="N26" s="147">
        <f>SUM(N6:N25)</f>
        <v>189329</v>
      </c>
      <c r="O26" s="149">
        <f>IF(N26&gt;0,N26/M26*10,"")</f>
        <v>288.87549588037837</v>
      </c>
      <c r="P26" s="147">
        <f>SUM(P5:P25)</f>
        <v>2698</v>
      </c>
      <c r="Q26" s="147">
        <f>SUM(Q6:Q25)</f>
        <v>1516</v>
      </c>
      <c r="R26" s="147">
        <f>SUM(R6:R25)</f>
        <v>2725</v>
      </c>
      <c r="S26" s="150">
        <f>IF(R26&gt;0,R26/Q26*10,"")</f>
        <v>17.974934036939313</v>
      </c>
      <c r="T26" s="147">
        <f>SUM(T5:T25)</f>
        <v>12729</v>
      </c>
      <c r="U26" s="147">
        <f>SUM(U6:U25)</f>
        <v>4999</v>
      </c>
      <c r="V26" s="147">
        <f>SUM(V6:V25)</f>
        <v>5025</v>
      </c>
      <c r="W26" s="150">
        <f>IF(V26&gt;0,V26/U26*10,"")</f>
        <v>10.052010402080416</v>
      </c>
      <c r="X26" s="147">
        <f>SUM(X5:X25)</f>
        <v>779</v>
      </c>
      <c r="Y26" s="147">
        <f>SUM(Y6:Y25)</f>
        <v>1521</v>
      </c>
      <c r="Z26" s="147">
        <f>SUM(Z6:Z25)</f>
        <v>520</v>
      </c>
      <c r="AA26" s="150">
        <f>Z26/Y26*10</f>
        <v>3.418803418803419</v>
      </c>
      <c r="AB26" s="144">
        <f>SUM(AB6:AB25)</f>
        <v>3712</v>
      </c>
      <c r="AC26" s="144">
        <f>SUM(AC6:AC25)</f>
        <v>0</v>
      </c>
      <c r="AD26" s="144">
        <f>SUM(AD6:AD25)</f>
        <v>0</v>
      </c>
      <c r="AE26" s="146" t="e">
        <f>AD26/AC26*10</f>
        <v>#DIV/0!</v>
      </c>
      <c r="AF26" s="147">
        <f>SUM(AF5:AF25)</f>
        <v>0</v>
      </c>
      <c r="AG26" s="147"/>
      <c r="AH26" s="147"/>
      <c r="AI26" s="151"/>
      <c r="AJ26" s="147">
        <f>SUM(AJ5:AJ25)</f>
        <v>1961</v>
      </c>
      <c r="AK26" s="147"/>
      <c r="AL26" s="147"/>
      <c r="AM26" s="151"/>
      <c r="AN26" s="151">
        <f>SUM(AN6:AN25)</f>
        <v>13030</v>
      </c>
      <c r="AO26" s="151">
        <f>SUM(AO6:AO25)</f>
        <v>0</v>
      </c>
      <c r="AP26" s="151">
        <f>SUM(AP6:AP25)</f>
        <v>0</v>
      </c>
      <c r="AQ26" s="149">
        <f>IF(AP26&gt;0,AP26/AO26*10,"")</f>
      </c>
      <c r="AR26" s="147">
        <f>SUM(AR5:AR25)</f>
        <v>1849.8</v>
      </c>
      <c r="AS26" s="147">
        <f>SUM(AS5:AS25)</f>
        <v>0</v>
      </c>
      <c r="AT26" s="147">
        <f>SUM(AT5:AT25)</f>
        <v>0</v>
      </c>
      <c r="AU26" s="149" t="e">
        <f>AT26/AS26*10</f>
        <v>#DIV/0!</v>
      </c>
      <c r="AV26" s="147">
        <f>SUM(AV5:AV25)</f>
        <v>1282.7</v>
      </c>
      <c r="AW26" s="147">
        <f>SUM(AW5:AW25)</f>
        <v>18.5</v>
      </c>
      <c r="AX26" s="124">
        <f>AW26/AV26*100</f>
        <v>1.4422702112730956</v>
      </c>
      <c r="AY26" s="147">
        <f>SUM(AY5:AY25)</f>
        <v>465</v>
      </c>
      <c r="AZ26" s="152">
        <f>AY26/AW26*10</f>
        <v>251.35135135135135</v>
      </c>
    </row>
    <row r="27" spans="1:52" ht="15" customHeight="1" thickBot="1">
      <c r="A27" s="153" t="s">
        <v>15</v>
      </c>
      <c r="B27" s="24"/>
      <c r="C27" s="24"/>
      <c r="D27" s="24"/>
      <c r="E27" s="24"/>
      <c r="F27" s="24"/>
      <c r="G27" s="24"/>
      <c r="H27" s="24"/>
      <c r="I27" s="15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154"/>
      <c r="AR27" s="24">
        <v>1400</v>
      </c>
      <c r="AS27" s="24"/>
      <c r="AT27" s="24"/>
      <c r="AU27" s="154"/>
      <c r="AV27" s="24">
        <v>1018.6</v>
      </c>
      <c r="AW27" s="24"/>
      <c r="AX27" s="24"/>
      <c r="AY27" s="24"/>
      <c r="AZ27" s="25"/>
    </row>
  </sheetData>
  <sheetProtection/>
  <mergeCells count="15">
    <mergeCell ref="AR3:AU3"/>
    <mergeCell ref="P3:S3"/>
    <mergeCell ref="T3:W3"/>
    <mergeCell ref="X3:AA3"/>
    <mergeCell ref="AB3:AE3"/>
    <mergeCell ref="A3:A4"/>
    <mergeCell ref="B3:F3"/>
    <mergeCell ref="G3:K3"/>
    <mergeCell ref="L3:O3"/>
    <mergeCell ref="AV3:AZ3"/>
    <mergeCell ref="G1:O1"/>
    <mergeCell ref="AV1:AZ1"/>
    <mergeCell ref="AF3:AI3"/>
    <mergeCell ref="AJ3:AM3"/>
    <mergeCell ref="AN3:AQ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selection activeCell="A20" sqref="A20"/>
    </sheetView>
  </sheetViews>
  <sheetFormatPr defaultColWidth="9.00390625" defaultRowHeight="12.75"/>
  <cols>
    <col min="1" max="1" width="28.25390625" style="0" customWidth="1"/>
    <col min="2" max="3" width="11.625" style="0" customWidth="1"/>
    <col min="4" max="4" width="9.875" style="0" customWidth="1"/>
    <col min="5" max="5" width="11.75390625" style="0" customWidth="1"/>
    <col min="6" max="6" width="11.375" style="0" customWidth="1"/>
    <col min="7" max="7" width="11.75390625" style="0" customWidth="1"/>
    <col min="8" max="8" width="10.125" style="0" customWidth="1"/>
    <col min="10" max="10" width="11.75390625" style="0" customWidth="1"/>
    <col min="11" max="11" width="12.00390625" style="0" customWidth="1"/>
    <col min="12" max="12" width="14.125" style="0" customWidth="1"/>
    <col min="13" max="13" width="10.375" style="0" customWidth="1"/>
    <col min="14" max="14" width="13.25390625" style="0" customWidth="1"/>
    <col min="15" max="15" width="9.375" style="0" customWidth="1"/>
    <col min="16" max="16" width="8.75390625" style="0" customWidth="1"/>
    <col min="17" max="17" width="14.375" style="0" customWidth="1"/>
    <col min="18" max="18" width="10.25390625" style="0" customWidth="1"/>
    <col min="19" max="19" width="13.875" style="0" customWidth="1"/>
    <col min="20" max="20" width="9.75390625" style="0" customWidth="1"/>
    <col min="21" max="21" width="6.875" style="0" customWidth="1"/>
    <col min="22" max="22" width="8.00390625" style="0" hidden="1" customWidth="1"/>
    <col min="23" max="23" width="9.125" style="0" hidden="1" customWidth="1"/>
    <col min="24" max="24" width="8.75390625" style="0" hidden="1" customWidth="1"/>
    <col min="25" max="25" width="6.625" style="0" hidden="1" customWidth="1"/>
    <col min="26" max="26" width="3.25390625" style="0" hidden="1" customWidth="1"/>
  </cols>
  <sheetData>
    <row r="1" spans="1:26" ht="21" customHeight="1">
      <c r="A1" s="155"/>
      <c r="B1" s="295" t="s">
        <v>95</v>
      </c>
      <c r="C1" s="296"/>
      <c r="D1" s="296"/>
      <c r="E1" s="296"/>
      <c r="F1" s="296"/>
      <c r="G1" s="296"/>
      <c r="H1" s="296"/>
      <c r="I1" s="296"/>
      <c r="J1" s="296"/>
      <c r="K1" s="156">
        <v>42583</v>
      </c>
      <c r="L1" s="157"/>
      <c r="M1" s="157"/>
      <c r="N1" s="157"/>
      <c r="O1" s="298"/>
      <c r="P1" s="299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spans="1:26" ht="23.25" customHeight="1" thickBot="1">
      <c r="A2" s="159"/>
      <c r="B2" s="297"/>
      <c r="C2" s="297"/>
      <c r="D2" s="297"/>
      <c r="E2" s="297"/>
      <c r="F2" s="297"/>
      <c r="G2" s="297"/>
      <c r="H2" s="297"/>
      <c r="I2" s="297"/>
      <c r="J2" s="297"/>
      <c r="K2" s="160" t="s">
        <v>96</v>
      </c>
      <c r="L2" s="159"/>
      <c r="M2" s="159"/>
      <c r="N2" s="159"/>
      <c r="O2" s="161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</row>
    <row r="3" spans="1:26" ht="18" customHeight="1">
      <c r="A3" s="300" t="s">
        <v>17</v>
      </c>
      <c r="B3" s="302" t="s">
        <v>97</v>
      </c>
      <c r="C3" s="303"/>
      <c r="D3" s="303"/>
      <c r="E3" s="303"/>
      <c r="F3" s="304"/>
      <c r="G3" s="292" t="s">
        <v>98</v>
      </c>
      <c r="H3" s="293"/>
      <c r="I3" s="293"/>
      <c r="J3" s="293"/>
      <c r="K3" s="294"/>
      <c r="L3" s="292" t="s">
        <v>99</v>
      </c>
      <c r="M3" s="293"/>
      <c r="N3" s="293"/>
      <c r="O3" s="293"/>
      <c r="P3" s="294"/>
      <c r="Q3" s="292" t="s">
        <v>100</v>
      </c>
      <c r="R3" s="293"/>
      <c r="S3" s="293"/>
      <c r="T3" s="293"/>
      <c r="U3" s="294"/>
      <c r="V3" s="292" t="s">
        <v>101</v>
      </c>
      <c r="W3" s="293"/>
      <c r="X3" s="293"/>
      <c r="Y3" s="293"/>
      <c r="Z3" s="294"/>
    </row>
    <row r="4" spans="1:26" ht="36" customHeight="1">
      <c r="A4" s="301"/>
      <c r="B4" s="162" t="s">
        <v>102</v>
      </c>
      <c r="C4" s="163" t="s">
        <v>103</v>
      </c>
      <c r="D4" s="163" t="s">
        <v>104</v>
      </c>
      <c r="E4" s="164" t="s">
        <v>105</v>
      </c>
      <c r="F4" s="165" t="s">
        <v>14</v>
      </c>
      <c r="G4" s="162" t="s">
        <v>102</v>
      </c>
      <c r="H4" s="164" t="s">
        <v>103</v>
      </c>
      <c r="I4" s="163" t="s">
        <v>104</v>
      </c>
      <c r="J4" s="164" t="s">
        <v>105</v>
      </c>
      <c r="K4" s="165" t="s">
        <v>14</v>
      </c>
      <c r="L4" s="162" t="s">
        <v>106</v>
      </c>
      <c r="M4" s="164" t="s">
        <v>103</v>
      </c>
      <c r="N4" s="163" t="s">
        <v>104</v>
      </c>
      <c r="O4" s="164" t="s">
        <v>105</v>
      </c>
      <c r="P4" s="165" t="s">
        <v>14</v>
      </c>
      <c r="Q4" s="162" t="s">
        <v>106</v>
      </c>
      <c r="R4" s="164" t="s">
        <v>103</v>
      </c>
      <c r="S4" s="163" t="s">
        <v>104</v>
      </c>
      <c r="T4" s="163" t="s">
        <v>105</v>
      </c>
      <c r="U4" s="165" t="s">
        <v>14</v>
      </c>
      <c r="V4" s="162" t="s">
        <v>106</v>
      </c>
      <c r="W4" s="164" t="s">
        <v>103</v>
      </c>
      <c r="X4" s="163" t="s">
        <v>104</v>
      </c>
      <c r="Y4" s="163" t="s">
        <v>105</v>
      </c>
      <c r="Z4" s="165" t="s">
        <v>14</v>
      </c>
    </row>
    <row r="5" spans="1:26" ht="21" customHeight="1">
      <c r="A5" s="166" t="s">
        <v>0</v>
      </c>
      <c r="B5" s="167">
        <v>137</v>
      </c>
      <c r="C5" s="168"/>
      <c r="D5" s="168">
        <v>286</v>
      </c>
      <c r="E5" s="168">
        <f aca="true" t="shared" si="0" ref="E5:E25">C5+D5</f>
        <v>286</v>
      </c>
      <c r="F5" s="169">
        <f aca="true" t="shared" si="1" ref="F5:F25">(E5*100)/B5</f>
        <v>208.75912408759123</v>
      </c>
      <c r="G5" s="170"/>
      <c r="H5" s="168"/>
      <c r="I5" s="171"/>
      <c r="J5" s="168"/>
      <c r="K5" s="169"/>
      <c r="L5" s="170"/>
      <c r="M5" s="168"/>
      <c r="N5" s="171"/>
      <c r="O5" s="168"/>
      <c r="P5" s="172"/>
      <c r="Q5" s="167"/>
      <c r="R5" s="168"/>
      <c r="S5" s="171"/>
      <c r="T5" s="168"/>
      <c r="U5" s="172"/>
      <c r="V5" s="173"/>
      <c r="W5" s="168"/>
      <c r="X5" s="171"/>
      <c r="Y5" s="168"/>
      <c r="Z5" s="172"/>
    </row>
    <row r="6" spans="1:26" ht="20.25" customHeight="1">
      <c r="A6" s="166" t="s">
        <v>18</v>
      </c>
      <c r="B6" s="167">
        <v>3000</v>
      </c>
      <c r="C6" s="168"/>
      <c r="D6" s="171">
        <v>3820</v>
      </c>
      <c r="E6" s="168">
        <f t="shared" si="0"/>
        <v>3820</v>
      </c>
      <c r="F6" s="169">
        <f t="shared" si="1"/>
        <v>127.33333333333333</v>
      </c>
      <c r="G6" s="170">
        <v>3500</v>
      </c>
      <c r="H6" s="168"/>
      <c r="I6" s="171">
        <v>1910</v>
      </c>
      <c r="J6" s="168">
        <f>H6+I6</f>
        <v>1910</v>
      </c>
      <c r="K6" s="169">
        <f aca="true" t="shared" si="2" ref="K6:K21">(J6*100)/G6</f>
        <v>54.57142857142857</v>
      </c>
      <c r="L6" s="170">
        <v>2000</v>
      </c>
      <c r="M6" s="168"/>
      <c r="N6" s="171">
        <v>417</v>
      </c>
      <c r="O6" s="168">
        <f>SUM(M6:N6)</f>
        <v>417</v>
      </c>
      <c r="P6" s="172">
        <f>(O6*100)/L6</f>
        <v>20.85</v>
      </c>
      <c r="Q6" s="167">
        <v>5000</v>
      </c>
      <c r="R6" s="168"/>
      <c r="S6" s="171">
        <v>820</v>
      </c>
      <c r="T6" s="168">
        <f aca="true" t="shared" si="3" ref="T6:T23">SUM(R6:S6)</f>
        <v>820</v>
      </c>
      <c r="U6" s="172">
        <f aca="true" t="shared" si="4" ref="U6:U26">(T6*100)/Q6</f>
        <v>16.4</v>
      </c>
      <c r="V6" s="173">
        <v>11000</v>
      </c>
      <c r="W6" s="168"/>
      <c r="X6" s="171"/>
      <c r="Y6" s="168">
        <f aca="true" t="shared" si="5" ref="Y6:Y24">SUM(W6:X6)</f>
        <v>0</v>
      </c>
      <c r="Z6" s="172">
        <f aca="true" t="shared" si="6" ref="Z6:Z26">(Y6*100)/V6</f>
        <v>0</v>
      </c>
    </row>
    <row r="7" spans="1:26" ht="20.25" customHeight="1">
      <c r="A7" s="174" t="s">
        <v>19</v>
      </c>
      <c r="B7" s="167">
        <v>3100</v>
      </c>
      <c r="C7" s="168">
        <v>112</v>
      </c>
      <c r="D7" s="171">
        <v>3508</v>
      </c>
      <c r="E7" s="168">
        <f t="shared" si="0"/>
        <v>3620</v>
      </c>
      <c r="F7" s="169">
        <f t="shared" si="1"/>
        <v>116.7741935483871</v>
      </c>
      <c r="G7" s="170">
        <v>11000</v>
      </c>
      <c r="H7" s="168">
        <v>7741</v>
      </c>
      <c r="I7" s="171">
        <v>16564</v>
      </c>
      <c r="J7" s="168">
        <f>H7+I7</f>
        <v>24305</v>
      </c>
      <c r="K7" s="169">
        <f t="shared" si="2"/>
        <v>220.95454545454547</v>
      </c>
      <c r="L7" s="170">
        <v>6000</v>
      </c>
      <c r="M7" s="168">
        <v>1050</v>
      </c>
      <c r="N7" s="171">
        <v>1250</v>
      </c>
      <c r="O7" s="168">
        <f>SUM(M7:N7)</f>
        <v>2300</v>
      </c>
      <c r="P7" s="172">
        <f>(O7*100)/L7</f>
        <v>38.333333333333336</v>
      </c>
      <c r="Q7" s="167">
        <v>8900</v>
      </c>
      <c r="R7" s="168">
        <v>4340</v>
      </c>
      <c r="S7" s="171"/>
      <c r="T7" s="168">
        <f t="shared" si="3"/>
        <v>4340</v>
      </c>
      <c r="U7" s="172">
        <f t="shared" si="4"/>
        <v>48.764044943820224</v>
      </c>
      <c r="V7" s="173">
        <v>2700</v>
      </c>
      <c r="W7" s="168">
        <v>339</v>
      </c>
      <c r="X7" s="171"/>
      <c r="Y7" s="168">
        <f t="shared" si="5"/>
        <v>339</v>
      </c>
      <c r="Z7" s="172">
        <f t="shared" si="6"/>
        <v>12.555555555555555</v>
      </c>
    </row>
    <row r="8" spans="1:26" ht="19.5" customHeight="1">
      <c r="A8" s="166" t="s">
        <v>1</v>
      </c>
      <c r="B8" s="167">
        <v>700</v>
      </c>
      <c r="C8" s="168"/>
      <c r="D8" s="171">
        <v>2200</v>
      </c>
      <c r="E8" s="168">
        <f t="shared" si="0"/>
        <v>2200</v>
      </c>
      <c r="F8" s="169">
        <f t="shared" si="1"/>
        <v>314.2857142857143</v>
      </c>
      <c r="G8" s="170">
        <v>650</v>
      </c>
      <c r="H8" s="168"/>
      <c r="I8" s="171">
        <v>650</v>
      </c>
      <c r="J8" s="168">
        <f>H8+I8</f>
        <v>650</v>
      </c>
      <c r="K8" s="169">
        <f t="shared" si="2"/>
        <v>100</v>
      </c>
      <c r="L8" s="170">
        <v>150</v>
      </c>
      <c r="M8" s="168"/>
      <c r="N8" s="171">
        <v>50</v>
      </c>
      <c r="O8" s="168">
        <f>SUM(M8:N8)</f>
        <v>50</v>
      </c>
      <c r="P8" s="172">
        <f>(O8*100)/L8</f>
        <v>33.333333333333336</v>
      </c>
      <c r="Q8" s="167"/>
      <c r="R8" s="168"/>
      <c r="S8" s="171"/>
      <c r="T8" s="168"/>
      <c r="U8" s="172"/>
      <c r="V8" s="173">
        <v>480</v>
      </c>
      <c r="W8" s="168"/>
      <c r="X8" s="171"/>
      <c r="Y8" s="168">
        <f t="shared" si="5"/>
        <v>0</v>
      </c>
      <c r="Z8" s="172">
        <f t="shared" si="6"/>
        <v>0</v>
      </c>
    </row>
    <row r="9" spans="1:26" ht="19.5" customHeight="1">
      <c r="A9" s="166" t="s">
        <v>2</v>
      </c>
      <c r="B9" s="167">
        <v>3500</v>
      </c>
      <c r="C9" s="168"/>
      <c r="D9" s="171">
        <v>6945</v>
      </c>
      <c r="E9" s="168">
        <f t="shared" si="0"/>
        <v>6945</v>
      </c>
      <c r="F9" s="169">
        <f t="shared" si="1"/>
        <v>198.42857142857142</v>
      </c>
      <c r="G9" s="170">
        <v>2500</v>
      </c>
      <c r="H9" s="168"/>
      <c r="I9" s="171">
        <v>3000</v>
      </c>
      <c r="J9" s="168">
        <f aca="true" t="shared" si="7" ref="J9:J25">I9+H9</f>
        <v>3000</v>
      </c>
      <c r="K9" s="169">
        <f t="shared" si="2"/>
        <v>120</v>
      </c>
      <c r="L9" s="170">
        <v>1400</v>
      </c>
      <c r="M9" s="168"/>
      <c r="N9" s="171"/>
      <c r="O9" s="168"/>
      <c r="P9" s="172"/>
      <c r="Q9" s="167"/>
      <c r="R9" s="168"/>
      <c r="S9" s="171"/>
      <c r="T9" s="168"/>
      <c r="U9" s="172"/>
      <c r="V9" s="173">
        <v>1500</v>
      </c>
      <c r="W9" s="168"/>
      <c r="X9" s="171"/>
      <c r="Y9" s="168">
        <f t="shared" si="5"/>
        <v>0</v>
      </c>
      <c r="Z9" s="172">
        <f t="shared" si="6"/>
        <v>0</v>
      </c>
    </row>
    <row r="10" spans="1:26" ht="18.75" customHeight="1">
      <c r="A10" s="166" t="s">
        <v>16</v>
      </c>
      <c r="B10" s="167">
        <v>1081</v>
      </c>
      <c r="C10" s="168"/>
      <c r="D10" s="171">
        <v>1200</v>
      </c>
      <c r="E10" s="168">
        <f t="shared" si="0"/>
        <v>1200</v>
      </c>
      <c r="F10" s="169">
        <f t="shared" si="1"/>
        <v>111.00832562442183</v>
      </c>
      <c r="G10" s="170">
        <v>2029</v>
      </c>
      <c r="H10" s="168"/>
      <c r="I10" s="171">
        <v>7000</v>
      </c>
      <c r="J10" s="168">
        <f t="shared" si="7"/>
        <v>7000</v>
      </c>
      <c r="K10" s="169">
        <f t="shared" si="2"/>
        <v>344.99753573188764</v>
      </c>
      <c r="L10" s="170">
        <v>1240</v>
      </c>
      <c r="M10" s="168"/>
      <c r="N10" s="171"/>
      <c r="O10" s="168"/>
      <c r="P10" s="172"/>
      <c r="Q10" s="167">
        <v>3975</v>
      </c>
      <c r="R10" s="168"/>
      <c r="S10" s="171"/>
      <c r="T10" s="168"/>
      <c r="U10" s="172"/>
      <c r="V10" s="173">
        <v>1859</v>
      </c>
      <c r="W10" s="168"/>
      <c r="X10" s="171"/>
      <c r="Y10" s="168">
        <f t="shared" si="5"/>
        <v>0</v>
      </c>
      <c r="Z10" s="172">
        <f t="shared" si="6"/>
        <v>0</v>
      </c>
    </row>
    <row r="11" spans="1:26" ht="18.75" customHeight="1">
      <c r="A11" s="166" t="s">
        <v>3</v>
      </c>
      <c r="B11" s="167">
        <v>2859</v>
      </c>
      <c r="C11" s="168">
        <v>992</v>
      </c>
      <c r="D11" s="171">
        <v>3114</v>
      </c>
      <c r="E11" s="168">
        <f t="shared" si="0"/>
        <v>4106</v>
      </c>
      <c r="F11" s="169">
        <f t="shared" si="1"/>
        <v>143.61664917803427</v>
      </c>
      <c r="G11" s="170">
        <v>9134</v>
      </c>
      <c r="H11" s="168">
        <v>4434</v>
      </c>
      <c r="I11" s="171">
        <v>5925</v>
      </c>
      <c r="J11" s="168">
        <f t="shared" si="7"/>
        <v>10359</v>
      </c>
      <c r="K11" s="169">
        <f t="shared" si="2"/>
        <v>113.41142982264068</v>
      </c>
      <c r="L11" s="170">
        <v>2000</v>
      </c>
      <c r="M11" s="168">
        <v>1000</v>
      </c>
      <c r="N11" s="171"/>
      <c r="O11" s="168">
        <f>SUM(M11:N11)</f>
        <v>1000</v>
      </c>
      <c r="P11" s="172">
        <f>(O11*100)/L11</f>
        <v>50</v>
      </c>
      <c r="Q11" s="167">
        <v>10904</v>
      </c>
      <c r="R11" s="168">
        <v>8670</v>
      </c>
      <c r="S11" s="171"/>
      <c r="T11" s="168">
        <f t="shared" si="3"/>
        <v>8670</v>
      </c>
      <c r="U11" s="172">
        <f t="shared" si="4"/>
        <v>79.51210564930301</v>
      </c>
      <c r="V11" s="173">
        <v>2215</v>
      </c>
      <c r="W11" s="168"/>
      <c r="X11" s="171"/>
      <c r="Y11" s="168">
        <f t="shared" si="5"/>
        <v>0</v>
      </c>
      <c r="Z11" s="172">
        <f t="shared" si="6"/>
        <v>0</v>
      </c>
    </row>
    <row r="12" spans="1:26" ht="18.75" customHeight="1">
      <c r="A12" s="166" t="s">
        <v>4</v>
      </c>
      <c r="B12" s="167">
        <v>4000</v>
      </c>
      <c r="C12" s="168">
        <v>1242</v>
      </c>
      <c r="D12" s="171">
        <v>3420</v>
      </c>
      <c r="E12" s="168">
        <f t="shared" si="0"/>
        <v>4662</v>
      </c>
      <c r="F12" s="169">
        <f t="shared" si="1"/>
        <v>116.55</v>
      </c>
      <c r="G12" s="170">
        <v>5000</v>
      </c>
      <c r="H12" s="168"/>
      <c r="I12" s="171">
        <v>5705</v>
      </c>
      <c r="J12" s="168">
        <f t="shared" si="7"/>
        <v>5705</v>
      </c>
      <c r="K12" s="169">
        <f t="shared" si="2"/>
        <v>114.1</v>
      </c>
      <c r="L12" s="170">
        <v>4200</v>
      </c>
      <c r="M12" s="168"/>
      <c r="N12" s="171"/>
      <c r="O12" s="168"/>
      <c r="P12" s="172"/>
      <c r="Q12" s="167">
        <v>40000</v>
      </c>
      <c r="R12" s="168">
        <v>25000</v>
      </c>
      <c r="S12" s="171"/>
      <c r="T12" s="168">
        <f t="shared" si="3"/>
        <v>25000</v>
      </c>
      <c r="U12" s="172">
        <f t="shared" si="4"/>
        <v>62.5</v>
      </c>
      <c r="V12" s="173">
        <v>25000</v>
      </c>
      <c r="W12" s="168"/>
      <c r="X12" s="171"/>
      <c r="Y12" s="168">
        <f t="shared" si="5"/>
        <v>0</v>
      </c>
      <c r="Z12" s="172">
        <f t="shared" si="6"/>
        <v>0</v>
      </c>
    </row>
    <row r="13" spans="1:26" ht="19.5" customHeight="1">
      <c r="A13" s="166" t="s">
        <v>5</v>
      </c>
      <c r="B13" s="167">
        <v>1608</v>
      </c>
      <c r="C13" s="168"/>
      <c r="D13" s="171">
        <v>2208</v>
      </c>
      <c r="E13" s="168">
        <f t="shared" si="0"/>
        <v>2208</v>
      </c>
      <c r="F13" s="169">
        <f t="shared" si="1"/>
        <v>137.3134328358209</v>
      </c>
      <c r="G13" s="170">
        <v>1928</v>
      </c>
      <c r="H13" s="168"/>
      <c r="I13" s="171"/>
      <c r="J13" s="168"/>
      <c r="K13" s="169"/>
      <c r="L13" s="170">
        <v>1543</v>
      </c>
      <c r="M13" s="168"/>
      <c r="N13" s="171">
        <v>543</v>
      </c>
      <c r="O13" s="168"/>
      <c r="P13" s="172"/>
      <c r="Q13" s="167">
        <v>7330</v>
      </c>
      <c r="R13" s="168"/>
      <c r="S13" s="171"/>
      <c r="T13" s="168"/>
      <c r="U13" s="172"/>
      <c r="V13" s="173">
        <v>2199</v>
      </c>
      <c r="W13" s="168"/>
      <c r="X13" s="171"/>
      <c r="Y13" s="168">
        <f t="shared" si="5"/>
        <v>0</v>
      </c>
      <c r="Z13" s="172">
        <f t="shared" si="6"/>
        <v>0</v>
      </c>
    </row>
    <row r="14" spans="1:26" ht="19.5" customHeight="1">
      <c r="A14" s="166" t="s">
        <v>6</v>
      </c>
      <c r="B14" s="167">
        <v>1500</v>
      </c>
      <c r="C14" s="168"/>
      <c r="D14" s="171">
        <v>1570</v>
      </c>
      <c r="E14" s="168">
        <f t="shared" si="0"/>
        <v>1570</v>
      </c>
      <c r="F14" s="169">
        <f t="shared" si="1"/>
        <v>104.66666666666667</v>
      </c>
      <c r="G14" s="170">
        <v>1700</v>
      </c>
      <c r="H14" s="168"/>
      <c r="I14" s="171"/>
      <c r="J14" s="168"/>
      <c r="K14" s="169"/>
      <c r="L14" s="170">
        <v>900</v>
      </c>
      <c r="M14" s="168"/>
      <c r="N14" s="171"/>
      <c r="O14" s="168"/>
      <c r="P14" s="172"/>
      <c r="Q14" s="167">
        <v>4800</v>
      </c>
      <c r="R14" s="168">
        <v>2000</v>
      </c>
      <c r="S14" s="171"/>
      <c r="T14" s="168">
        <f t="shared" si="3"/>
        <v>2000</v>
      </c>
      <c r="U14" s="172">
        <f t="shared" si="4"/>
        <v>41.666666666666664</v>
      </c>
      <c r="V14" s="173">
        <v>13200</v>
      </c>
      <c r="W14" s="168">
        <v>500</v>
      </c>
      <c r="X14" s="171"/>
      <c r="Y14" s="168">
        <f t="shared" si="5"/>
        <v>500</v>
      </c>
      <c r="Z14" s="172">
        <f t="shared" si="6"/>
        <v>3.787878787878788</v>
      </c>
    </row>
    <row r="15" spans="1:26" ht="20.25" customHeight="1">
      <c r="A15" s="174" t="s">
        <v>7</v>
      </c>
      <c r="B15" s="167">
        <v>2134</v>
      </c>
      <c r="C15" s="168"/>
      <c r="D15" s="171">
        <v>2445</v>
      </c>
      <c r="E15" s="168">
        <f t="shared" si="0"/>
        <v>2445</v>
      </c>
      <c r="F15" s="169">
        <f t="shared" si="1"/>
        <v>114.57357075913777</v>
      </c>
      <c r="G15" s="170">
        <v>2580</v>
      </c>
      <c r="H15" s="168"/>
      <c r="I15" s="171">
        <v>7600</v>
      </c>
      <c r="J15" s="168">
        <f t="shared" si="7"/>
        <v>7600</v>
      </c>
      <c r="K15" s="169">
        <f t="shared" si="2"/>
        <v>294.5736434108527</v>
      </c>
      <c r="L15" s="170">
        <v>2300</v>
      </c>
      <c r="M15" s="168"/>
      <c r="N15" s="171">
        <v>1570</v>
      </c>
      <c r="O15" s="168">
        <f>SUM(M15:N15)</f>
        <v>1570</v>
      </c>
      <c r="P15" s="172">
        <f>(O15*100)/L15</f>
        <v>68.26086956521739</v>
      </c>
      <c r="Q15" s="167">
        <v>6130</v>
      </c>
      <c r="R15" s="168"/>
      <c r="S15" s="171"/>
      <c r="T15" s="168"/>
      <c r="U15" s="172"/>
      <c r="V15" s="173">
        <v>2030</v>
      </c>
      <c r="W15" s="168"/>
      <c r="X15" s="171"/>
      <c r="Y15" s="168">
        <f t="shared" si="5"/>
        <v>0</v>
      </c>
      <c r="Z15" s="172">
        <f t="shared" si="6"/>
        <v>0</v>
      </c>
    </row>
    <row r="16" spans="1:26" ht="18.75" customHeight="1">
      <c r="A16" s="166" t="s">
        <v>8</v>
      </c>
      <c r="B16" s="167">
        <v>837</v>
      </c>
      <c r="C16" s="168"/>
      <c r="D16" s="171">
        <v>930</v>
      </c>
      <c r="E16" s="168">
        <f t="shared" si="0"/>
        <v>930</v>
      </c>
      <c r="F16" s="169">
        <f t="shared" si="1"/>
        <v>111.11111111111111</v>
      </c>
      <c r="G16" s="170">
        <v>712</v>
      </c>
      <c r="H16" s="168"/>
      <c r="I16" s="171">
        <v>730</v>
      </c>
      <c r="J16" s="168">
        <f t="shared" si="7"/>
        <v>730</v>
      </c>
      <c r="K16" s="169">
        <f t="shared" si="2"/>
        <v>102.52808988764045</v>
      </c>
      <c r="L16" s="170">
        <v>413</v>
      </c>
      <c r="M16" s="168"/>
      <c r="N16" s="171">
        <v>50</v>
      </c>
      <c r="O16" s="168">
        <f>SUM(M16:N16)</f>
        <v>50</v>
      </c>
      <c r="P16" s="172">
        <f>(O16*100)/L16</f>
        <v>12.106537530266344</v>
      </c>
      <c r="Q16" s="167">
        <v>2067</v>
      </c>
      <c r="R16" s="168"/>
      <c r="S16" s="171"/>
      <c r="T16" s="168"/>
      <c r="U16" s="172"/>
      <c r="V16" s="173">
        <v>775</v>
      </c>
      <c r="W16" s="168"/>
      <c r="X16" s="171"/>
      <c r="Y16" s="168">
        <f t="shared" si="5"/>
        <v>0</v>
      </c>
      <c r="Z16" s="172">
        <f t="shared" si="6"/>
        <v>0</v>
      </c>
    </row>
    <row r="17" spans="1:26" ht="17.25" customHeight="1">
      <c r="A17" s="166" t="s">
        <v>20</v>
      </c>
      <c r="B17" s="167">
        <v>2500</v>
      </c>
      <c r="C17" s="168"/>
      <c r="D17" s="171">
        <v>3126</v>
      </c>
      <c r="E17" s="168">
        <f t="shared" si="0"/>
        <v>3126</v>
      </c>
      <c r="F17" s="169">
        <f t="shared" si="1"/>
        <v>125.04</v>
      </c>
      <c r="G17" s="170">
        <v>2000</v>
      </c>
      <c r="H17" s="168"/>
      <c r="I17" s="171">
        <v>5285</v>
      </c>
      <c r="J17" s="168">
        <f t="shared" si="7"/>
        <v>5285</v>
      </c>
      <c r="K17" s="169">
        <f t="shared" si="2"/>
        <v>264.25</v>
      </c>
      <c r="L17" s="170">
        <v>3460</v>
      </c>
      <c r="M17" s="168"/>
      <c r="N17" s="171"/>
      <c r="O17" s="168"/>
      <c r="P17" s="172"/>
      <c r="Q17" s="167">
        <v>6315</v>
      </c>
      <c r="R17" s="168"/>
      <c r="S17" s="171"/>
      <c r="T17" s="168"/>
      <c r="U17" s="172"/>
      <c r="V17" s="173">
        <v>1705</v>
      </c>
      <c r="W17" s="168"/>
      <c r="X17" s="171"/>
      <c r="Y17" s="168"/>
      <c r="Z17" s="172"/>
    </row>
    <row r="18" spans="1:26" ht="18" customHeight="1">
      <c r="A18" s="174" t="s">
        <v>9</v>
      </c>
      <c r="B18" s="167">
        <v>1880</v>
      </c>
      <c r="C18" s="168"/>
      <c r="D18" s="171">
        <v>2776</v>
      </c>
      <c r="E18" s="168">
        <f t="shared" si="0"/>
        <v>2776</v>
      </c>
      <c r="F18" s="169">
        <f t="shared" si="1"/>
        <v>147.6595744680851</v>
      </c>
      <c r="G18" s="170">
        <v>6343</v>
      </c>
      <c r="H18" s="168">
        <v>420</v>
      </c>
      <c r="I18" s="171">
        <v>8964</v>
      </c>
      <c r="J18" s="168">
        <f t="shared" si="7"/>
        <v>9384</v>
      </c>
      <c r="K18" s="169">
        <f t="shared" si="2"/>
        <v>147.94261390509223</v>
      </c>
      <c r="L18" s="170">
        <v>2600</v>
      </c>
      <c r="M18" s="168">
        <v>226</v>
      </c>
      <c r="N18" s="171"/>
      <c r="O18" s="168">
        <f>SUM(M18:N18)</f>
        <v>226</v>
      </c>
      <c r="P18" s="172">
        <f>(O18*100)/L18</f>
        <v>8.692307692307692</v>
      </c>
      <c r="Q18" s="167">
        <v>8650</v>
      </c>
      <c r="R18" s="168">
        <v>1400</v>
      </c>
      <c r="S18" s="171"/>
      <c r="T18" s="168">
        <f t="shared" si="3"/>
        <v>1400</v>
      </c>
      <c r="U18" s="172">
        <f t="shared" si="4"/>
        <v>16.184971098265898</v>
      </c>
      <c r="V18" s="173">
        <v>2820</v>
      </c>
      <c r="W18" s="168"/>
      <c r="X18" s="171"/>
      <c r="Y18" s="168">
        <f t="shared" si="5"/>
        <v>0</v>
      </c>
      <c r="Z18" s="172">
        <f t="shared" si="6"/>
        <v>0</v>
      </c>
    </row>
    <row r="19" spans="1:26" ht="19.5" customHeight="1">
      <c r="A19" s="166" t="s">
        <v>10</v>
      </c>
      <c r="B19" s="167">
        <v>1670</v>
      </c>
      <c r="C19" s="168"/>
      <c r="D19" s="171">
        <v>3657</v>
      </c>
      <c r="E19" s="168">
        <f t="shared" si="0"/>
        <v>3657</v>
      </c>
      <c r="F19" s="169">
        <f t="shared" si="1"/>
        <v>218.98203592814372</v>
      </c>
      <c r="G19" s="170">
        <v>4070</v>
      </c>
      <c r="H19" s="168"/>
      <c r="I19" s="171">
        <v>3978</v>
      </c>
      <c r="J19" s="168">
        <f t="shared" si="7"/>
        <v>3978</v>
      </c>
      <c r="K19" s="169">
        <f t="shared" si="2"/>
        <v>97.73955773955774</v>
      </c>
      <c r="L19" s="170">
        <v>2590</v>
      </c>
      <c r="M19" s="168"/>
      <c r="N19" s="171"/>
      <c r="O19" s="168"/>
      <c r="P19" s="172"/>
      <c r="Q19" s="167">
        <v>2460</v>
      </c>
      <c r="R19" s="168"/>
      <c r="S19" s="171"/>
      <c r="T19" s="168"/>
      <c r="U19" s="172"/>
      <c r="V19" s="173">
        <v>2685</v>
      </c>
      <c r="W19" s="168"/>
      <c r="X19" s="171"/>
      <c r="Y19" s="168">
        <f t="shared" si="5"/>
        <v>0</v>
      </c>
      <c r="Z19" s="172">
        <f t="shared" si="6"/>
        <v>0</v>
      </c>
    </row>
    <row r="20" spans="1:26" ht="18.75" customHeight="1">
      <c r="A20" s="166" t="s">
        <v>21</v>
      </c>
      <c r="B20" s="167">
        <v>2381</v>
      </c>
      <c r="C20" s="168"/>
      <c r="D20" s="171">
        <v>4320</v>
      </c>
      <c r="E20" s="168">
        <f t="shared" si="0"/>
        <v>4320</v>
      </c>
      <c r="F20" s="169">
        <f t="shared" si="1"/>
        <v>181.43637127257455</v>
      </c>
      <c r="G20" s="170">
        <v>4238</v>
      </c>
      <c r="H20" s="168">
        <v>1100</v>
      </c>
      <c r="I20" s="171">
        <v>4100</v>
      </c>
      <c r="J20" s="168">
        <f t="shared" si="7"/>
        <v>5200</v>
      </c>
      <c r="K20" s="169">
        <f t="shared" si="2"/>
        <v>122.69938650306749</v>
      </c>
      <c r="L20" s="170">
        <v>1150</v>
      </c>
      <c r="M20" s="168"/>
      <c r="N20" s="171">
        <v>400</v>
      </c>
      <c r="O20" s="168">
        <f>SUM(M20:N20)</f>
        <v>400</v>
      </c>
      <c r="P20" s="172"/>
      <c r="Q20" s="167">
        <v>6420</v>
      </c>
      <c r="R20" s="168">
        <v>900</v>
      </c>
      <c r="S20" s="171"/>
      <c r="T20" s="168">
        <f t="shared" si="3"/>
        <v>900</v>
      </c>
      <c r="U20" s="172">
        <f t="shared" si="4"/>
        <v>14.018691588785046</v>
      </c>
      <c r="V20" s="173">
        <v>2830</v>
      </c>
      <c r="W20" s="168"/>
      <c r="X20" s="171"/>
      <c r="Y20" s="168">
        <f t="shared" si="5"/>
        <v>0</v>
      </c>
      <c r="Z20" s="172">
        <f t="shared" si="6"/>
        <v>0</v>
      </c>
    </row>
    <row r="21" spans="1:26" ht="18.75" customHeight="1">
      <c r="A21" s="166" t="s">
        <v>22</v>
      </c>
      <c r="B21" s="167">
        <v>1315</v>
      </c>
      <c r="C21" s="168">
        <v>20</v>
      </c>
      <c r="D21" s="171">
        <v>1993</v>
      </c>
      <c r="E21" s="168">
        <f>C21+D21</f>
        <v>2013</v>
      </c>
      <c r="F21" s="169">
        <f t="shared" si="1"/>
        <v>153.07984790874525</v>
      </c>
      <c r="G21" s="170">
        <v>11256</v>
      </c>
      <c r="H21" s="168">
        <v>625</v>
      </c>
      <c r="I21" s="171">
        <v>11378</v>
      </c>
      <c r="J21" s="168">
        <f t="shared" si="7"/>
        <v>12003</v>
      </c>
      <c r="K21" s="169">
        <f t="shared" si="2"/>
        <v>106.636460554371</v>
      </c>
      <c r="L21" s="170">
        <v>2319</v>
      </c>
      <c r="M21" s="168">
        <v>323</v>
      </c>
      <c r="N21" s="171"/>
      <c r="O21" s="168">
        <f>SUM(M21:N21)</f>
        <v>323</v>
      </c>
      <c r="P21" s="172">
        <f>(O21*100)/L21</f>
        <v>13.928417421302285</v>
      </c>
      <c r="Q21" s="167">
        <v>12407</v>
      </c>
      <c r="R21" s="168">
        <v>3327</v>
      </c>
      <c r="S21" s="171"/>
      <c r="T21" s="168">
        <f t="shared" si="3"/>
        <v>3327</v>
      </c>
      <c r="U21" s="172">
        <f t="shared" si="4"/>
        <v>26.815507374869025</v>
      </c>
      <c r="V21" s="173">
        <v>2431</v>
      </c>
      <c r="W21" s="168">
        <v>137</v>
      </c>
      <c r="X21" s="171"/>
      <c r="Y21" s="168">
        <f t="shared" si="5"/>
        <v>137</v>
      </c>
      <c r="Z21" s="172">
        <f t="shared" si="6"/>
        <v>5.635540929658577</v>
      </c>
    </row>
    <row r="22" spans="1:26" ht="19.5" customHeight="1">
      <c r="A22" s="174" t="s">
        <v>11</v>
      </c>
      <c r="B22" s="167">
        <v>858</v>
      </c>
      <c r="C22" s="168"/>
      <c r="D22" s="171">
        <v>900</v>
      </c>
      <c r="E22" s="168">
        <f t="shared" si="0"/>
        <v>900</v>
      </c>
      <c r="F22" s="169">
        <f t="shared" si="1"/>
        <v>104.8951048951049</v>
      </c>
      <c r="G22" s="170">
        <v>990</v>
      </c>
      <c r="H22" s="168"/>
      <c r="I22" s="171"/>
      <c r="J22" s="168"/>
      <c r="K22" s="169"/>
      <c r="L22" s="170">
        <v>800</v>
      </c>
      <c r="M22" s="168"/>
      <c r="N22" s="171"/>
      <c r="O22" s="168"/>
      <c r="P22" s="172"/>
      <c r="Q22" s="167"/>
      <c r="R22" s="168"/>
      <c r="S22" s="171"/>
      <c r="T22" s="168"/>
      <c r="U22" s="172"/>
      <c r="V22" s="173">
        <v>1200</v>
      </c>
      <c r="W22" s="168"/>
      <c r="X22" s="171"/>
      <c r="Y22" s="168"/>
      <c r="Z22" s="172">
        <f t="shared" si="6"/>
        <v>0</v>
      </c>
    </row>
    <row r="23" spans="1:26" ht="18.75" customHeight="1">
      <c r="A23" s="174" t="s">
        <v>12</v>
      </c>
      <c r="B23" s="167">
        <v>2027</v>
      </c>
      <c r="C23" s="168">
        <v>541</v>
      </c>
      <c r="D23" s="171">
        <v>3846</v>
      </c>
      <c r="E23" s="168">
        <f t="shared" si="0"/>
        <v>4387</v>
      </c>
      <c r="F23" s="169">
        <f t="shared" si="1"/>
        <v>216.42821904292057</v>
      </c>
      <c r="G23" s="170">
        <v>4236</v>
      </c>
      <c r="H23" s="168">
        <v>2275</v>
      </c>
      <c r="I23" s="171">
        <v>9638</v>
      </c>
      <c r="J23" s="168">
        <f t="shared" si="7"/>
        <v>11913</v>
      </c>
      <c r="K23" s="169">
        <f>(J23*100)/G23</f>
        <v>281.23229461756375</v>
      </c>
      <c r="L23" s="170">
        <v>1331</v>
      </c>
      <c r="M23" s="168">
        <v>322</v>
      </c>
      <c r="N23" s="171"/>
      <c r="O23" s="168">
        <f>SUM(M23:N23)</f>
        <v>322</v>
      </c>
      <c r="P23" s="172">
        <f>(O23*100)/L23</f>
        <v>24.192336589030806</v>
      </c>
      <c r="Q23" s="167">
        <v>13949</v>
      </c>
      <c r="R23" s="168">
        <v>4938</v>
      </c>
      <c r="S23" s="171"/>
      <c r="T23" s="168">
        <f t="shared" si="3"/>
        <v>4938</v>
      </c>
      <c r="U23" s="172">
        <f t="shared" si="4"/>
        <v>35.400387124525054</v>
      </c>
      <c r="V23" s="173">
        <v>43250</v>
      </c>
      <c r="W23" s="168"/>
      <c r="X23" s="171"/>
      <c r="Y23" s="168">
        <f t="shared" si="5"/>
        <v>0</v>
      </c>
      <c r="Z23" s="172">
        <f t="shared" si="6"/>
        <v>0</v>
      </c>
    </row>
    <row r="24" spans="1:26" ht="18" customHeight="1">
      <c r="A24" s="174" t="s">
        <v>23</v>
      </c>
      <c r="B24" s="167">
        <v>2000</v>
      </c>
      <c r="C24" s="168"/>
      <c r="D24" s="171">
        <v>2100</v>
      </c>
      <c r="E24" s="168">
        <f t="shared" si="0"/>
        <v>2100</v>
      </c>
      <c r="F24" s="169">
        <f t="shared" si="1"/>
        <v>105</v>
      </c>
      <c r="G24" s="170">
        <v>2300</v>
      </c>
      <c r="H24" s="168"/>
      <c r="I24" s="171">
        <v>3750</v>
      </c>
      <c r="J24" s="168">
        <f t="shared" si="7"/>
        <v>3750</v>
      </c>
      <c r="K24" s="169">
        <f>(J24*100)/G24</f>
        <v>163.04347826086956</v>
      </c>
      <c r="L24" s="170">
        <v>4000</v>
      </c>
      <c r="M24" s="168"/>
      <c r="N24" s="171"/>
      <c r="O24" s="168"/>
      <c r="P24" s="172"/>
      <c r="Q24" s="167"/>
      <c r="R24" s="168"/>
      <c r="S24" s="171"/>
      <c r="T24" s="168"/>
      <c r="U24" s="172"/>
      <c r="V24" s="173">
        <v>2000</v>
      </c>
      <c r="W24" s="168"/>
      <c r="X24" s="171"/>
      <c r="Y24" s="168">
        <f t="shared" si="5"/>
        <v>0</v>
      </c>
      <c r="Z24" s="172">
        <f t="shared" si="6"/>
        <v>0</v>
      </c>
    </row>
    <row r="25" spans="1:26" ht="20.25" customHeight="1">
      <c r="A25" s="166" t="s">
        <v>13</v>
      </c>
      <c r="B25" s="167">
        <v>5240</v>
      </c>
      <c r="C25" s="168">
        <v>553</v>
      </c>
      <c r="D25" s="171">
        <v>5413</v>
      </c>
      <c r="E25" s="168">
        <f t="shared" si="0"/>
        <v>5966</v>
      </c>
      <c r="F25" s="169">
        <f t="shared" si="1"/>
        <v>113.85496183206106</v>
      </c>
      <c r="G25" s="170">
        <v>23700</v>
      </c>
      <c r="H25" s="168">
        <v>2163</v>
      </c>
      <c r="I25" s="171">
        <v>18396</v>
      </c>
      <c r="J25" s="168">
        <f t="shared" si="7"/>
        <v>20559</v>
      </c>
      <c r="K25" s="169">
        <f>(J25*100)/G25</f>
        <v>86.74683544303798</v>
      </c>
      <c r="L25" s="170">
        <v>7555</v>
      </c>
      <c r="M25" s="168">
        <v>1268</v>
      </c>
      <c r="N25" s="171"/>
      <c r="O25" s="168">
        <f>SUM(M25:N25)</f>
        <v>1268</v>
      </c>
      <c r="P25" s="172">
        <f>(O25*100)/L25</f>
        <v>16.783587028457976</v>
      </c>
      <c r="Q25" s="167">
        <v>48940</v>
      </c>
      <c r="R25" s="168">
        <v>27893</v>
      </c>
      <c r="S25" s="171"/>
      <c r="T25" s="168">
        <f>SUM(R25:S25)</f>
        <v>27893</v>
      </c>
      <c r="U25" s="172">
        <f t="shared" si="4"/>
        <v>56.9942787086228</v>
      </c>
      <c r="V25" s="173">
        <v>13530</v>
      </c>
      <c r="W25" s="168">
        <v>1590</v>
      </c>
      <c r="X25" s="171"/>
      <c r="Y25" s="168">
        <f>SUM(W25:X25)</f>
        <v>1590</v>
      </c>
      <c r="Z25" s="172">
        <f t="shared" si="6"/>
        <v>11.751662971175167</v>
      </c>
    </row>
    <row r="26" spans="1:26" ht="20.25" customHeight="1">
      <c r="A26" s="175" t="s">
        <v>24</v>
      </c>
      <c r="B26" s="176">
        <f>SUM(B5:B25)</f>
        <v>44327</v>
      </c>
      <c r="C26" s="177">
        <f>SUM(C5:C25)</f>
        <v>3460</v>
      </c>
      <c r="D26" s="177">
        <f>SUM(D5:D25)</f>
        <v>59777</v>
      </c>
      <c r="E26" s="177">
        <f>C26+D26</f>
        <v>63237</v>
      </c>
      <c r="F26" s="178">
        <f>(E26*100)/B26</f>
        <v>142.66022965686827</v>
      </c>
      <c r="G26" s="176">
        <f>SUM(G5:G25)</f>
        <v>99866</v>
      </c>
      <c r="H26" s="177">
        <f>SUM(H5:H25)</f>
        <v>18758</v>
      </c>
      <c r="I26" s="177">
        <f>SUM(I5:I25)</f>
        <v>114573</v>
      </c>
      <c r="J26" s="177">
        <f>I26+H26</f>
        <v>133331</v>
      </c>
      <c r="K26" s="178">
        <f>(J26*100)/G26</f>
        <v>133.50990327038232</v>
      </c>
      <c r="L26" s="176">
        <f>SUM(L5:L25)</f>
        <v>47951</v>
      </c>
      <c r="M26" s="177">
        <f>SUM(M5:M25)</f>
        <v>4189</v>
      </c>
      <c r="N26" s="177">
        <f>SUM(N5:N25)</f>
        <v>4280</v>
      </c>
      <c r="O26" s="177">
        <f>SUM(O5:O25)</f>
        <v>7926</v>
      </c>
      <c r="P26" s="178">
        <f>(O26*100)/L26</f>
        <v>16.529373735688516</v>
      </c>
      <c r="Q26" s="176">
        <f>SUM(Q5:Q25)</f>
        <v>188247</v>
      </c>
      <c r="R26" s="177">
        <f>SUM(R5:R25)</f>
        <v>78468</v>
      </c>
      <c r="S26" s="177">
        <f>SUM(S5:S25)</f>
        <v>820</v>
      </c>
      <c r="T26" s="177">
        <f>SUM(T5:T25)</f>
        <v>79288</v>
      </c>
      <c r="U26" s="172">
        <f t="shared" si="4"/>
        <v>42.119130716558566</v>
      </c>
      <c r="V26" s="176">
        <f>SUM(V5:V25)</f>
        <v>135409</v>
      </c>
      <c r="W26" s="177"/>
      <c r="X26" s="177">
        <f>SUM(X5:X25)</f>
        <v>0</v>
      </c>
      <c r="Y26" s="177">
        <f>SUM(Y5:Y25)</f>
        <v>2566</v>
      </c>
      <c r="Z26" s="172">
        <f t="shared" si="6"/>
        <v>1.894999593823158</v>
      </c>
    </row>
    <row r="27" spans="1:26" ht="18.75" customHeight="1" thickBot="1">
      <c r="A27" s="179" t="s">
        <v>15</v>
      </c>
      <c r="B27" s="180">
        <v>59909</v>
      </c>
      <c r="C27" s="181">
        <v>2339.8</v>
      </c>
      <c r="D27" s="182">
        <v>59387</v>
      </c>
      <c r="E27" s="181">
        <v>61726.8</v>
      </c>
      <c r="F27" s="183">
        <v>103.03426864077184</v>
      </c>
      <c r="G27" s="180">
        <v>86964</v>
      </c>
      <c r="H27" s="181">
        <v>22704</v>
      </c>
      <c r="I27" s="182">
        <v>78652</v>
      </c>
      <c r="J27" s="181">
        <v>101356</v>
      </c>
      <c r="K27" s="183">
        <v>116.54937675359919</v>
      </c>
      <c r="L27" s="180">
        <v>60493</v>
      </c>
      <c r="M27" s="181">
        <v>3849</v>
      </c>
      <c r="N27" s="182"/>
      <c r="O27" s="177">
        <f>SUM(M27+N27)</f>
        <v>3849</v>
      </c>
      <c r="P27" s="178">
        <f>(O27*100)/L27</f>
        <v>6.36271965351363</v>
      </c>
      <c r="Q27" s="180">
        <v>169429</v>
      </c>
      <c r="R27" s="181"/>
      <c r="S27" s="182"/>
      <c r="T27" s="182"/>
      <c r="U27" s="184"/>
      <c r="V27" s="180">
        <v>140663</v>
      </c>
      <c r="W27" s="181"/>
      <c r="X27" s="182">
        <v>0</v>
      </c>
      <c r="Y27" s="182"/>
      <c r="Z27" s="185">
        <v>0</v>
      </c>
    </row>
  </sheetData>
  <sheetProtection/>
  <mergeCells count="8">
    <mergeCell ref="Q3:U3"/>
    <mergeCell ref="V3:Z3"/>
    <mergeCell ref="B1:J2"/>
    <mergeCell ref="O1:P1"/>
    <mergeCell ref="A3:A4"/>
    <mergeCell ref="B3:F3"/>
    <mergeCell ref="G3:K3"/>
    <mergeCell ref="L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1" width="30.25390625" style="0" customWidth="1"/>
    <col min="2" max="2" width="12.25390625" style="0" customWidth="1"/>
    <col min="3" max="3" width="13.375" style="0" customWidth="1"/>
    <col min="4" max="4" width="14.875" style="0" customWidth="1"/>
    <col min="5" max="6" width="13.375" style="0" customWidth="1"/>
    <col min="7" max="7" width="13.625" style="0" customWidth="1"/>
    <col min="8" max="8" width="13.375" style="0" customWidth="1"/>
    <col min="9" max="9" width="14.375" style="0" customWidth="1"/>
  </cols>
  <sheetData>
    <row r="1" spans="1:9" ht="18.75">
      <c r="A1" s="186"/>
      <c r="B1" s="305" t="s">
        <v>107</v>
      </c>
      <c r="C1" s="306"/>
      <c r="D1" s="306"/>
      <c r="E1" s="306"/>
      <c r="F1" s="306"/>
      <c r="G1" s="306"/>
      <c r="H1" s="306"/>
      <c r="I1" s="187"/>
    </row>
    <row r="2" spans="1:9" ht="21.75" customHeight="1" thickBot="1">
      <c r="A2" s="1"/>
      <c r="B2" s="307"/>
      <c r="C2" s="307"/>
      <c r="D2" s="307"/>
      <c r="E2" s="307"/>
      <c r="F2" s="307"/>
      <c r="G2" s="307"/>
      <c r="H2" s="307"/>
      <c r="I2" s="188">
        <v>42217</v>
      </c>
    </row>
    <row r="3" spans="1:9" ht="21.75" customHeight="1">
      <c r="A3" s="308" t="s">
        <v>108</v>
      </c>
      <c r="B3" s="310" t="s">
        <v>109</v>
      </c>
      <c r="C3" s="311"/>
      <c r="D3" s="311"/>
      <c r="E3" s="311"/>
      <c r="F3" s="311"/>
      <c r="G3" s="311"/>
      <c r="H3" s="311"/>
      <c r="I3" s="312"/>
    </row>
    <row r="4" spans="1:9" ht="20.25" customHeight="1">
      <c r="A4" s="309"/>
      <c r="B4" s="313" t="s">
        <v>110</v>
      </c>
      <c r="C4" s="314"/>
      <c r="D4" s="314"/>
      <c r="E4" s="315"/>
      <c r="F4" s="313" t="s">
        <v>111</v>
      </c>
      <c r="G4" s="314"/>
      <c r="H4" s="314"/>
      <c r="I4" s="316"/>
    </row>
    <row r="5" spans="1:9" ht="22.5" customHeight="1">
      <c r="A5" s="309"/>
      <c r="B5" s="189" t="s">
        <v>112</v>
      </c>
      <c r="C5" s="190" t="s">
        <v>113</v>
      </c>
      <c r="D5" s="190" t="s">
        <v>114</v>
      </c>
      <c r="E5" s="191" t="s">
        <v>14</v>
      </c>
      <c r="F5" s="189" t="s">
        <v>112</v>
      </c>
      <c r="G5" s="190" t="s">
        <v>113</v>
      </c>
      <c r="H5" s="190" t="s">
        <v>114</v>
      </c>
      <c r="I5" s="192" t="s">
        <v>14</v>
      </c>
    </row>
    <row r="6" spans="1:9" ht="20.25" customHeight="1">
      <c r="A6" s="193" t="s">
        <v>0</v>
      </c>
      <c r="B6" s="194">
        <v>469</v>
      </c>
      <c r="C6" s="195">
        <v>469</v>
      </c>
      <c r="D6" s="195">
        <v>469</v>
      </c>
      <c r="E6" s="196">
        <f aca="true" t="shared" si="0" ref="E6:E26">D6/B6*100</f>
        <v>100</v>
      </c>
      <c r="F6" s="197"/>
      <c r="G6" s="198"/>
      <c r="H6" s="198"/>
      <c r="I6" s="199"/>
    </row>
    <row r="7" spans="1:9" ht="18" customHeight="1">
      <c r="A7" s="193" t="s">
        <v>18</v>
      </c>
      <c r="B7" s="200">
        <v>7677</v>
      </c>
      <c r="C7" s="195">
        <v>7677</v>
      </c>
      <c r="D7" s="195">
        <v>7677</v>
      </c>
      <c r="E7" s="196">
        <f t="shared" si="0"/>
        <v>100</v>
      </c>
      <c r="F7" s="201">
        <v>2735</v>
      </c>
      <c r="G7" s="198">
        <v>2735</v>
      </c>
      <c r="H7" s="198">
        <v>2735</v>
      </c>
      <c r="I7" s="199">
        <f aca="true" t="shared" si="1" ref="I7:I26">H7/F7*100</f>
        <v>100</v>
      </c>
    </row>
    <row r="8" spans="1:9" ht="19.5" customHeight="1">
      <c r="A8" s="193" t="s">
        <v>19</v>
      </c>
      <c r="B8" s="200">
        <v>5042</v>
      </c>
      <c r="C8" s="195">
        <v>4074</v>
      </c>
      <c r="D8" s="195">
        <v>3740</v>
      </c>
      <c r="E8" s="196">
        <f t="shared" si="0"/>
        <v>74.1769139230464</v>
      </c>
      <c r="F8" s="201">
        <v>2033</v>
      </c>
      <c r="G8" s="198">
        <v>1772</v>
      </c>
      <c r="H8" s="198">
        <v>1772</v>
      </c>
      <c r="I8" s="199">
        <f t="shared" si="1"/>
        <v>87.16182980816527</v>
      </c>
    </row>
    <row r="9" spans="1:9" ht="19.5" customHeight="1">
      <c r="A9" s="193" t="s">
        <v>1</v>
      </c>
      <c r="B9" s="200">
        <v>3728</v>
      </c>
      <c r="C9" s="195">
        <v>3728</v>
      </c>
      <c r="D9" s="195">
        <v>3728</v>
      </c>
      <c r="E9" s="196">
        <f t="shared" si="0"/>
        <v>100</v>
      </c>
      <c r="F9" s="201">
        <v>2127</v>
      </c>
      <c r="G9" s="198">
        <v>2127</v>
      </c>
      <c r="H9" s="198">
        <v>2127</v>
      </c>
      <c r="I9" s="199">
        <f t="shared" si="1"/>
        <v>100</v>
      </c>
    </row>
    <row r="10" spans="1:9" ht="19.5" customHeight="1">
      <c r="A10" s="193" t="s">
        <v>2</v>
      </c>
      <c r="B10" s="200">
        <v>3381</v>
      </c>
      <c r="C10" s="195">
        <v>3381</v>
      </c>
      <c r="D10" s="195">
        <v>3381</v>
      </c>
      <c r="E10" s="196">
        <f t="shared" si="0"/>
        <v>100</v>
      </c>
      <c r="F10" s="201">
        <v>495</v>
      </c>
      <c r="G10" s="198">
        <v>495</v>
      </c>
      <c r="H10" s="198">
        <v>495</v>
      </c>
      <c r="I10" s="199">
        <f t="shared" si="1"/>
        <v>100</v>
      </c>
    </row>
    <row r="11" spans="1:9" ht="19.5" customHeight="1">
      <c r="A11" s="193" t="s">
        <v>16</v>
      </c>
      <c r="B11" s="200">
        <v>3876</v>
      </c>
      <c r="C11" s="195">
        <v>3876</v>
      </c>
      <c r="D11" s="195">
        <v>3876</v>
      </c>
      <c r="E11" s="196">
        <f t="shared" si="0"/>
        <v>100</v>
      </c>
      <c r="F11" s="201">
        <v>4597</v>
      </c>
      <c r="G11" s="198">
        <v>4597</v>
      </c>
      <c r="H11" s="198">
        <v>4597</v>
      </c>
      <c r="I11" s="199">
        <f t="shared" si="1"/>
        <v>100</v>
      </c>
    </row>
    <row r="12" spans="1:9" ht="20.25" customHeight="1">
      <c r="A12" s="193" t="s">
        <v>3</v>
      </c>
      <c r="B12" s="200">
        <v>5068</v>
      </c>
      <c r="C12" s="195">
        <v>5068</v>
      </c>
      <c r="D12" s="195">
        <v>5068</v>
      </c>
      <c r="E12" s="196">
        <f t="shared" si="0"/>
        <v>100</v>
      </c>
      <c r="F12" s="201">
        <v>3866</v>
      </c>
      <c r="G12" s="198">
        <v>3100</v>
      </c>
      <c r="H12" s="198">
        <v>3100</v>
      </c>
      <c r="I12" s="199">
        <f t="shared" si="1"/>
        <v>80.1862390067253</v>
      </c>
    </row>
    <row r="13" spans="1:9" ht="20.25" customHeight="1">
      <c r="A13" s="193" t="s">
        <v>4</v>
      </c>
      <c r="B13" s="200">
        <v>5036</v>
      </c>
      <c r="C13" s="195">
        <v>4958</v>
      </c>
      <c r="D13" s="195">
        <v>4958</v>
      </c>
      <c r="E13" s="196">
        <f t="shared" si="0"/>
        <v>98.45115170770453</v>
      </c>
      <c r="F13" s="201">
        <v>9204</v>
      </c>
      <c r="G13" s="198">
        <v>5406</v>
      </c>
      <c r="H13" s="198">
        <v>5306</v>
      </c>
      <c r="I13" s="199">
        <f t="shared" si="1"/>
        <v>57.64884832681443</v>
      </c>
    </row>
    <row r="14" spans="1:9" ht="18.75" customHeight="1">
      <c r="A14" s="193" t="s">
        <v>5</v>
      </c>
      <c r="B14" s="200">
        <v>2564</v>
      </c>
      <c r="C14" s="195">
        <v>2554</v>
      </c>
      <c r="D14" s="195">
        <v>2554</v>
      </c>
      <c r="E14" s="196">
        <f t="shared" si="0"/>
        <v>99.60998439937597</v>
      </c>
      <c r="F14" s="201">
        <v>1151</v>
      </c>
      <c r="G14" s="198">
        <v>855</v>
      </c>
      <c r="H14" s="198">
        <v>855</v>
      </c>
      <c r="I14" s="199">
        <f t="shared" si="1"/>
        <v>74.2832319721981</v>
      </c>
    </row>
    <row r="15" spans="1:9" ht="18" customHeight="1">
      <c r="A15" s="193" t="s">
        <v>6</v>
      </c>
      <c r="B15" s="200">
        <v>795</v>
      </c>
      <c r="C15" s="195">
        <v>795</v>
      </c>
      <c r="D15" s="195">
        <v>795</v>
      </c>
      <c r="E15" s="196">
        <f t="shared" si="0"/>
        <v>100</v>
      </c>
      <c r="F15" s="201">
        <v>199</v>
      </c>
      <c r="G15" s="198">
        <v>199</v>
      </c>
      <c r="H15" s="198">
        <v>199</v>
      </c>
      <c r="I15" s="199">
        <f t="shared" si="1"/>
        <v>100</v>
      </c>
    </row>
    <row r="16" spans="1:9" ht="18.75" customHeight="1">
      <c r="A16" s="193" t="s">
        <v>7</v>
      </c>
      <c r="B16" s="200">
        <v>2125</v>
      </c>
      <c r="C16" s="195">
        <v>2180</v>
      </c>
      <c r="D16" s="195">
        <v>2180</v>
      </c>
      <c r="E16" s="196">
        <f t="shared" si="0"/>
        <v>102.58823529411765</v>
      </c>
      <c r="F16" s="201">
        <v>1723</v>
      </c>
      <c r="G16" s="198">
        <v>1723</v>
      </c>
      <c r="H16" s="198">
        <v>1723</v>
      </c>
      <c r="I16" s="199">
        <f t="shared" si="1"/>
        <v>100</v>
      </c>
    </row>
    <row r="17" spans="1:9" ht="18" customHeight="1">
      <c r="A17" s="193" t="s">
        <v>8</v>
      </c>
      <c r="B17" s="200">
        <v>1362</v>
      </c>
      <c r="C17" s="195">
        <v>1362</v>
      </c>
      <c r="D17" s="195">
        <v>1362</v>
      </c>
      <c r="E17" s="196">
        <f t="shared" si="0"/>
        <v>100</v>
      </c>
      <c r="F17" s="201">
        <v>445</v>
      </c>
      <c r="G17" s="198">
        <v>445</v>
      </c>
      <c r="H17" s="198">
        <v>445</v>
      </c>
      <c r="I17" s="199">
        <f t="shared" si="1"/>
        <v>100</v>
      </c>
    </row>
    <row r="18" spans="1:9" ht="18" customHeight="1">
      <c r="A18" s="193" t="s">
        <v>20</v>
      </c>
      <c r="B18" s="200">
        <v>3116</v>
      </c>
      <c r="C18" s="195">
        <v>3116</v>
      </c>
      <c r="D18" s="195">
        <v>3116</v>
      </c>
      <c r="E18" s="196">
        <f t="shared" si="0"/>
        <v>100</v>
      </c>
      <c r="F18" s="201" t="s">
        <v>115</v>
      </c>
      <c r="G18" s="198">
        <v>892</v>
      </c>
      <c r="H18" s="198">
        <v>892</v>
      </c>
      <c r="I18" s="199">
        <f t="shared" si="1"/>
        <v>51.293847038527886</v>
      </c>
    </row>
    <row r="19" spans="1:9" ht="19.5" customHeight="1">
      <c r="A19" s="193" t="s">
        <v>9</v>
      </c>
      <c r="B19" s="200">
        <v>1821</v>
      </c>
      <c r="C19" s="195">
        <v>1821</v>
      </c>
      <c r="D19" s="195">
        <v>1821</v>
      </c>
      <c r="E19" s="196">
        <f t="shared" si="0"/>
        <v>100</v>
      </c>
      <c r="F19" s="201">
        <v>1140</v>
      </c>
      <c r="G19" s="198">
        <v>1140</v>
      </c>
      <c r="H19" s="198">
        <v>1140</v>
      </c>
      <c r="I19" s="199">
        <f t="shared" si="1"/>
        <v>100</v>
      </c>
    </row>
    <row r="20" spans="1:9" ht="18" customHeight="1">
      <c r="A20" s="193" t="s">
        <v>10</v>
      </c>
      <c r="B20" s="200">
        <v>3119</v>
      </c>
      <c r="C20" s="195">
        <v>3119</v>
      </c>
      <c r="D20" s="195">
        <v>3119</v>
      </c>
      <c r="E20" s="196">
        <f t="shared" si="0"/>
        <v>100</v>
      </c>
      <c r="F20" s="201">
        <v>2655</v>
      </c>
      <c r="G20" s="198">
        <v>2655</v>
      </c>
      <c r="H20" s="198">
        <v>2655</v>
      </c>
      <c r="I20" s="199">
        <f t="shared" si="1"/>
        <v>100</v>
      </c>
    </row>
    <row r="21" spans="1:9" ht="18.75" customHeight="1">
      <c r="A21" s="193" t="s">
        <v>21</v>
      </c>
      <c r="B21" s="200">
        <v>1751</v>
      </c>
      <c r="C21" s="195">
        <v>1751</v>
      </c>
      <c r="D21" s="195">
        <v>1751</v>
      </c>
      <c r="E21" s="196">
        <f t="shared" si="0"/>
        <v>100</v>
      </c>
      <c r="F21" s="201">
        <v>3408</v>
      </c>
      <c r="G21" s="198">
        <v>2560</v>
      </c>
      <c r="H21" s="198">
        <v>2560</v>
      </c>
      <c r="I21" s="199">
        <f t="shared" si="1"/>
        <v>75.11737089201877</v>
      </c>
    </row>
    <row r="22" spans="1:9" ht="19.5" customHeight="1">
      <c r="A22" s="193" t="s">
        <v>22</v>
      </c>
      <c r="B22" s="200">
        <v>5186</v>
      </c>
      <c r="C22" s="195">
        <v>4832</v>
      </c>
      <c r="D22" s="195">
        <v>4832</v>
      </c>
      <c r="E22" s="196">
        <f t="shared" si="0"/>
        <v>93.1739298110297</v>
      </c>
      <c r="F22" s="201">
        <v>1991</v>
      </c>
      <c r="G22" s="198">
        <v>456</v>
      </c>
      <c r="H22" s="198">
        <v>456</v>
      </c>
      <c r="I22" s="199">
        <f t="shared" si="1"/>
        <v>22.903063787041688</v>
      </c>
    </row>
    <row r="23" spans="1:9" ht="18.75" customHeight="1">
      <c r="A23" s="193" t="s">
        <v>11</v>
      </c>
      <c r="B23" s="200">
        <v>2178</v>
      </c>
      <c r="C23" s="195">
        <v>2178</v>
      </c>
      <c r="D23" s="195">
        <v>2178</v>
      </c>
      <c r="E23" s="196">
        <f t="shared" si="0"/>
        <v>100</v>
      </c>
      <c r="F23" s="201">
        <v>1002</v>
      </c>
      <c r="G23" s="198">
        <v>500</v>
      </c>
      <c r="H23" s="198">
        <v>500</v>
      </c>
      <c r="I23" s="199">
        <f t="shared" si="1"/>
        <v>49.9001996007984</v>
      </c>
    </row>
    <row r="24" spans="1:9" ht="18.75" customHeight="1">
      <c r="A24" s="193" t="s">
        <v>12</v>
      </c>
      <c r="B24" s="200">
        <v>6295</v>
      </c>
      <c r="C24" s="195">
        <v>6483</v>
      </c>
      <c r="D24" s="195">
        <v>6483</v>
      </c>
      <c r="E24" s="196">
        <f t="shared" si="0"/>
        <v>102.98649722001589</v>
      </c>
      <c r="F24" s="201">
        <v>2160</v>
      </c>
      <c r="G24" s="198">
        <v>2160</v>
      </c>
      <c r="H24" s="198">
        <v>2160</v>
      </c>
      <c r="I24" s="199">
        <f t="shared" si="1"/>
        <v>100</v>
      </c>
    </row>
    <row r="25" spans="1:9" ht="18.75" customHeight="1">
      <c r="A25" s="193" t="s">
        <v>23</v>
      </c>
      <c r="B25" s="200">
        <v>3988</v>
      </c>
      <c r="C25" s="195">
        <v>3988</v>
      </c>
      <c r="D25" s="195">
        <v>3988</v>
      </c>
      <c r="E25" s="196">
        <f t="shared" si="0"/>
        <v>100</v>
      </c>
      <c r="F25" s="201">
        <v>2408</v>
      </c>
      <c r="G25" s="198">
        <v>1800</v>
      </c>
      <c r="H25" s="198">
        <v>1800</v>
      </c>
      <c r="I25" s="199">
        <f t="shared" si="1"/>
        <v>74.75083056478405</v>
      </c>
    </row>
    <row r="26" spans="1:9" ht="21" customHeight="1">
      <c r="A26" s="193" t="s">
        <v>13</v>
      </c>
      <c r="B26" s="200">
        <v>3868</v>
      </c>
      <c r="C26" s="195">
        <v>3727</v>
      </c>
      <c r="D26" s="195">
        <v>3727</v>
      </c>
      <c r="E26" s="196">
        <f t="shared" si="0"/>
        <v>96.35470527404343</v>
      </c>
      <c r="F26" s="201">
        <v>3968</v>
      </c>
      <c r="G26" s="198">
        <v>1184</v>
      </c>
      <c r="H26" s="198">
        <v>1146</v>
      </c>
      <c r="I26" s="199">
        <f t="shared" si="1"/>
        <v>28.881048387096776</v>
      </c>
    </row>
    <row r="27" spans="1:9" ht="16.5">
      <c r="A27" s="202"/>
      <c r="B27" s="203"/>
      <c r="C27" s="204"/>
      <c r="D27" s="204"/>
      <c r="E27" s="196"/>
      <c r="F27" s="205"/>
      <c r="G27" s="198"/>
      <c r="H27" s="198"/>
      <c r="I27" s="199"/>
    </row>
    <row r="28" spans="1:9" ht="18.75" customHeight="1" thickBot="1">
      <c r="A28" s="206" t="s">
        <v>116</v>
      </c>
      <c r="B28" s="207">
        <f>SUM(B6:B27)</f>
        <v>72445</v>
      </c>
      <c r="C28" s="208">
        <f>SUM(C6:C27)</f>
        <v>71137</v>
      </c>
      <c r="D28" s="208">
        <f>SUM(D6:D27)</f>
        <v>70803</v>
      </c>
      <c r="E28" s="209">
        <f>D28/B28*100</f>
        <v>97.73345296431776</v>
      </c>
      <c r="F28" s="210">
        <f>SUM(F6:F27)</f>
        <v>47307</v>
      </c>
      <c r="G28" s="211">
        <f>SUM(G6:G27)</f>
        <v>36801</v>
      </c>
      <c r="H28" s="211">
        <f>SUM(H6:H27)</f>
        <v>36663</v>
      </c>
      <c r="I28" s="212">
        <f>H28/F28*100</f>
        <v>77.50015853890545</v>
      </c>
    </row>
  </sheetData>
  <sheetProtection/>
  <mergeCells count="5">
    <mergeCell ref="B1:H2"/>
    <mergeCell ref="A3:A5"/>
    <mergeCell ref="B3:I3"/>
    <mergeCell ref="B4:E4"/>
    <mergeCell ref="F4:I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P26" sqref="P26"/>
    </sheetView>
  </sheetViews>
  <sheetFormatPr defaultColWidth="9.00390625" defaultRowHeight="12.75"/>
  <cols>
    <col min="1" max="1" width="18.75390625" style="0" customWidth="1"/>
    <col min="2" max="2" width="8.00390625" style="0" customWidth="1"/>
    <col min="3" max="3" width="7.625" style="0" customWidth="1"/>
    <col min="4" max="4" width="8.00390625" style="0" customWidth="1"/>
    <col min="5" max="5" width="8.375" style="0" customWidth="1"/>
    <col min="6" max="6" width="8.625" style="0" customWidth="1"/>
    <col min="7" max="7" width="7.75390625" style="0" customWidth="1"/>
    <col min="8" max="8" width="7.375" style="0" customWidth="1"/>
    <col min="9" max="9" width="7.875" style="0" customWidth="1"/>
    <col min="10" max="10" width="7.25390625" style="0" customWidth="1"/>
    <col min="11" max="11" width="7.875" style="0" customWidth="1"/>
    <col min="12" max="12" width="8.25390625" style="0" customWidth="1"/>
    <col min="13" max="13" width="8.375" style="0" customWidth="1"/>
    <col min="14" max="14" width="8.75390625" style="0" customWidth="1"/>
    <col min="15" max="15" width="8.25390625" style="0" customWidth="1"/>
    <col min="16" max="16" width="8.125" style="0" customWidth="1"/>
  </cols>
  <sheetData>
    <row r="1" spans="1:16" ht="15.75">
      <c r="A1" s="213"/>
      <c r="B1" s="317" t="s">
        <v>117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20">
        <v>42583</v>
      </c>
      <c r="P1" s="320"/>
    </row>
    <row r="2" spans="1:16" ht="16.5" thickBot="1">
      <c r="A2" s="214" t="s">
        <v>118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215"/>
      <c r="P2" s="215"/>
    </row>
    <row r="3" spans="1:16" ht="14.25">
      <c r="A3" s="321" t="s">
        <v>119</v>
      </c>
      <c r="B3" s="324" t="s">
        <v>120</v>
      </c>
      <c r="C3" s="324"/>
      <c r="D3" s="324"/>
      <c r="E3" s="325" t="s">
        <v>121</v>
      </c>
      <c r="F3" s="325"/>
      <c r="G3" s="325"/>
      <c r="H3" s="325"/>
      <c r="I3" s="325"/>
      <c r="J3" s="325"/>
      <c r="K3" s="327" t="s">
        <v>122</v>
      </c>
      <c r="L3" s="327"/>
      <c r="M3" s="324" t="s">
        <v>123</v>
      </c>
      <c r="N3" s="324"/>
      <c r="O3" s="324"/>
      <c r="P3" s="328"/>
    </row>
    <row r="4" spans="1:16" ht="15">
      <c r="A4" s="322"/>
      <c r="B4" s="329" t="s">
        <v>124</v>
      </c>
      <c r="C4" s="331" t="s">
        <v>125</v>
      </c>
      <c r="D4" s="331"/>
      <c r="E4" s="326"/>
      <c r="F4" s="326"/>
      <c r="G4" s="326"/>
      <c r="H4" s="326"/>
      <c r="I4" s="326"/>
      <c r="J4" s="326"/>
      <c r="K4" s="331" t="s">
        <v>126</v>
      </c>
      <c r="L4" s="331"/>
      <c r="M4" s="332" t="s">
        <v>127</v>
      </c>
      <c r="N4" s="332"/>
      <c r="O4" s="332" t="s">
        <v>128</v>
      </c>
      <c r="P4" s="333"/>
    </row>
    <row r="5" spans="1:16" ht="15">
      <c r="A5" s="322"/>
      <c r="B5" s="329"/>
      <c r="C5" s="331" t="s">
        <v>129</v>
      </c>
      <c r="D5" s="331"/>
      <c r="E5" s="331" t="s">
        <v>130</v>
      </c>
      <c r="F5" s="331"/>
      <c r="G5" s="334" t="s">
        <v>131</v>
      </c>
      <c r="H5" s="334"/>
      <c r="I5" s="334" t="s">
        <v>132</v>
      </c>
      <c r="J5" s="334"/>
      <c r="K5" s="335" t="s">
        <v>133</v>
      </c>
      <c r="L5" s="335"/>
      <c r="M5" s="335" t="s">
        <v>131</v>
      </c>
      <c r="N5" s="335"/>
      <c r="O5" s="335" t="s">
        <v>131</v>
      </c>
      <c r="P5" s="336"/>
    </row>
    <row r="6" spans="1:16" ht="15.75" thickBot="1">
      <c r="A6" s="323"/>
      <c r="B6" s="330"/>
      <c r="C6" s="216" t="s">
        <v>144</v>
      </c>
      <c r="D6" s="216" t="s">
        <v>145</v>
      </c>
      <c r="E6" s="217" t="s">
        <v>134</v>
      </c>
      <c r="F6" s="217" t="s">
        <v>135</v>
      </c>
      <c r="G6" s="217" t="s">
        <v>134</v>
      </c>
      <c r="H6" s="217" t="s">
        <v>135</v>
      </c>
      <c r="I6" s="217" t="s">
        <v>134</v>
      </c>
      <c r="J6" s="217" t="s">
        <v>135</v>
      </c>
      <c r="K6" s="217" t="s">
        <v>134</v>
      </c>
      <c r="L6" s="217" t="s">
        <v>135</v>
      </c>
      <c r="M6" s="217" t="s">
        <v>134</v>
      </c>
      <c r="N6" s="217" t="s">
        <v>135</v>
      </c>
      <c r="O6" s="217" t="s">
        <v>134</v>
      </c>
      <c r="P6" s="218" t="s">
        <v>135</v>
      </c>
    </row>
    <row r="7" spans="1:16" ht="19.5" customHeight="1">
      <c r="A7" s="219" t="s">
        <v>0</v>
      </c>
      <c r="B7" s="220">
        <v>56</v>
      </c>
      <c r="C7" s="220">
        <v>56</v>
      </c>
      <c r="D7" s="220">
        <v>56</v>
      </c>
      <c r="E7" s="221">
        <v>72</v>
      </c>
      <c r="F7" s="222">
        <v>66.8</v>
      </c>
      <c r="G7" s="221">
        <v>0.4</v>
      </c>
      <c r="H7" s="223">
        <v>0.4</v>
      </c>
      <c r="I7" s="221">
        <v>0.3</v>
      </c>
      <c r="J7" s="223">
        <v>0.3</v>
      </c>
      <c r="K7" s="224">
        <f aca="true" t="shared" si="0" ref="K7:K28">G7/D7*1000</f>
        <v>7.142857142857143</v>
      </c>
      <c r="L7" s="225">
        <v>7.142857142857143</v>
      </c>
      <c r="M7" s="226">
        <v>6.5</v>
      </c>
      <c r="N7" s="226">
        <v>6.5</v>
      </c>
      <c r="O7" s="227">
        <v>0.5</v>
      </c>
      <c r="P7" s="228">
        <v>0.5</v>
      </c>
    </row>
    <row r="8" spans="1:16" ht="18.75" customHeight="1">
      <c r="A8" s="229" t="s">
        <v>136</v>
      </c>
      <c r="B8" s="230">
        <v>1004</v>
      </c>
      <c r="C8" s="230">
        <v>1111</v>
      </c>
      <c r="D8" s="230">
        <v>1111</v>
      </c>
      <c r="E8" s="231">
        <v>2376</v>
      </c>
      <c r="F8" s="232">
        <v>1820.3</v>
      </c>
      <c r="G8" s="231">
        <v>13.2</v>
      </c>
      <c r="H8" s="233">
        <v>10.9</v>
      </c>
      <c r="I8" s="231">
        <v>11.6</v>
      </c>
      <c r="J8" s="233">
        <v>9.4</v>
      </c>
      <c r="K8" s="234">
        <f t="shared" si="0"/>
        <v>11.881188118811881</v>
      </c>
      <c r="L8" s="235">
        <v>10.976837865055389</v>
      </c>
      <c r="M8" s="236">
        <v>603</v>
      </c>
      <c r="N8" s="236">
        <v>597</v>
      </c>
      <c r="O8" s="237">
        <v>3</v>
      </c>
      <c r="P8" s="238">
        <v>3</v>
      </c>
    </row>
    <row r="9" spans="1:16" ht="18.75" customHeight="1">
      <c r="A9" s="229" t="s">
        <v>137</v>
      </c>
      <c r="B9" s="230">
        <v>1149</v>
      </c>
      <c r="C9" s="230">
        <v>1149</v>
      </c>
      <c r="D9" s="230">
        <v>1149</v>
      </c>
      <c r="E9" s="231">
        <v>2340</v>
      </c>
      <c r="F9" s="232">
        <v>1853.7</v>
      </c>
      <c r="G9" s="231">
        <v>12.9</v>
      </c>
      <c r="H9" s="233">
        <v>11.1</v>
      </c>
      <c r="I9" s="231">
        <v>11.3</v>
      </c>
      <c r="J9" s="233">
        <v>9.8</v>
      </c>
      <c r="K9" s="234">
        <f t="shared" si="0"/>
        <v>11.22715404699739</v>
      </c>
      <c r="L9" s="235">
        <v>11.696522655426763</v>
      </c>
      <c r="M9" s="236">
        <v>852</v>
      </c>
      <c r="N9" s="236">
        <v>692</v>
      </c>
      <c r="O9" s="237">
        <v>4</v>
      </c>
      <c r="P9" s="238">
        <v>4</v>
      </c>
    </row>
    <row r="10" spans="1:16" ht="20.25" customHeight="1">
      <c r="A10" s="229" t="s">
        <v>1</v>
      </c>
      <c r="B10" s="230">
        <v>299</v>
      </c>
      <c r="C10" s="230">
        <v>330</v>
      </c>
      <c r="D10" s="230">
        <v>330</v>
      </c>
      <c r="E10" s="231">
        <v>558</v>
      </c>
      <c r="F10" s="232">
        <v>484.3</v>
      </c>
      <c r="G10" s="231">
        <v>3.1</v>
      </c>
      <c r="H10" s="233">
        <v>2.9</v>
      </c>
      <c r="I10" s="231">
        <v>3</v>
      </c>
      <c r="J10" s="233">
        <v>2.8</v>
      </c>
      <c r="K10" s="234">
        <f t="shared" si="0"/>
        <v>9.393939393939394</v>
      </c>
      <c r="L10" s="235">
        <v>9.764309764309763</v>
      </c>
      <c r="M10" s="236">
        <v>730</v>
      </c>
      <c r="N10" s="236">
        <v>577</v>
      </c>
      <c r="O10" s="237">
        <v>4</v>
      </c>
      <c r="P10" s="238">
        <v>4</v>
      </c>
    </row>
    <row r="11" spans="1:16" ht="20.25" customHeight="1">
      <c r="A11" s="229" t="s">
        <v>2</v>
      </c>
      <c r="B11" s="230">
        <v>690</v>
      </c>
      <c r="C11" s="230">
        <v>690</v>
      </c>
      <c r="D11" s="230">
        <v>690</v>
      </c>
      <c r="E11" s="231">
        <v>1602</v>
      </c>
      <c r="F11" s="232">
        <v>1452.9</v>
      </c>
      <c r="G11" s="231">
        <v>8.7</v>
      </c>
      <c r="H11" s="233">
        <v>8.7</v>
      </c>
      <c r="I11" s="231">
        <v>7.6</v>
      </c>
      <c r="J11" s="233">
        <v>7.7</v>
      </c>
      <c r="K11" s="234">
        <f t="shared" si="0"/>
        <v>12.608695652173912</v>
      </c>
      <c r="L11" s="235">
        <v>12.608695652173912</v>
      </c>
      <c r="M11" s="236">
        <v>1536.5</v>
      </c>
      <c r="N11" s="236">
        <v>1042.5</v>
      </c>
      <c r="O11" s="237">
        <v>10.5</v>
      </c>
      <c r="P11" s="238">
        <v>10.5</v>
      </c>
    </row>
    <row r="12" spans="1:16" ht="19.5" customHeight="1">
      <c r="A12" s="229" t="s">
        <v>16</v>
      </c>
      <c r="B12" s="230">
        <v>433</v>
      </c>
      <c r="C12" s="230">
        <v>467</v>
      </c>
      <c r="D12" s="230">
        <v>467</v>
      </c>
      <c r="E12" s="231">
        <v>1458</v>
      </c>
      <c r="F12" s="232">
        <v>1269.2</v>
      </c>
      <c r="G12" s="231">
        <v>7.8</v>
      </c>
      <c r="H12" s="233">
        <v>7.6</v>
      </c>
      <c r="I12" s="231">
        <v>7.6</v>
      </c>
      <c r="J12" s="233">
        <v>7.3</v>
      </c>
      <c r="K12" s="234">
        <f t="shared" si="0"/>
        <v>16.70235546038544</v>
      </c>
      <c r="L12" s="235">
        <v>17.47126436781609</v>
      </c>
      <c r="M12" s="236">
        <v>1645.1</v>
      </c>
      <c r="N12" s="236">
        <v>1099.5</v>
      </c>
      <c r="O12" s="237">
        <v>9.8</v>
      </c>
      <c r="P12" s="238">
        <v>12.7</v>
      </c>
    </row>
    <row r="13" spans="1:16" ht="19.5" customHeight="1">
      <c r="A13" s="229" t="s">
        <v>3</v>
      </c>
      <c r="B13" s="230">
        <v>1659</v>
      </c>
      <c r="C13" s="230">
        <v>1380</v>
      </c>
      <c r="D13" s="230">
        <v>1380</v>
      </c>
      <c r="E13" s="231">
        <v>3510</v>
      </c>
      <c r="F13" s="232">
        <v>3774.2</v>
      </c>
      <c r="G13" s="231">
        <v>19.5</v>
      </c>
      <c r="H13" s="233">
        <v>22.6</v>
      </c>
      <c r="I13" s="231">
        <v>16.6</v>
      </c>
      <c r="J13" s="233">
        <v>19.85</v>
      </c>
      <c r="K13" s="234">
        <f t="shared" si="0"/>
        <v>14.130434782608695</v>
      </c>
      <c r="L13" s="235">
        <v>13.622664255575648</v>
      </c>
      <c r="M13" s="236">
        <v>523</v>
      </c>
      <c r="N13" s="236">
        <v>582</v>
      </c>
      <c r="O13" s="237">
        <v>3</v>
      </c>
      <c r="P13" s="238">
        <v>4</v>
      </c>
    </row>
    <row r="14" spans="1:16" ht="18.75" customHeight="1">
      <c r="A14" s="229" t="s">
        <v>4</v>
      </c>
      <c r="B14" s="230">
        <v>2742</v>
      </c>
      <c r="C14" s="230">
        <v>2742</v>
      </c>
      <c r="D14" s="230">
        <v>2742</v>
      </c>
      <c r="E14" s="231">
        <v>6804</v>
      </c>
      <c r="F14" s="232">
        <v>6579.8</v>
      </c>
      <c r="G14" s="231">
        <v>37.8</v>
      </c>
      <c r="H14" s="233">
        <v>39.4</v>
      </c>
      <c r="I14" s="231">
        <v>33.8</v>
      </c>
      <c r="J14" s="233">
        <v>35.3</v>
      </c>
      <c r="K14" s="234">
        <f t="shared" si="0"/>
        <v>13.785557986870897</v>
      </c>
      <c r="L14" s="235">
        <v>15.306915306915306</v>
      </c>
      <c r="M14" s="236">
        <v>2808</v>
      </c>
      <c r="N14" s="236">
        <v>2690</v>
      </c>
      <c r="O14" s="237">
        <v>27</v>
      </c>
      <c r="P14" s="238">
        <v>27</v>
      </c>
    </row>
    <row r="15" spans="1:16" ht="19.5" customHeight="1">
      <c r="A15" s="229" t="s">
        <v>5</v>
      </c>
      <c r="B15" s="230">
        <v>711</v>
      </c>
      <c r="C15" s="230">
        <v>706</v>
      </c>
      <c r="D15" s="230">
        <v>706</v>
      </c>
      <c r="E15" s="231">
        <v>1238.9</v>
      </c>
      <c r="F15" s="232">
        <v>1185.7</v>
      </c>
      <c r="G15" s="231">
        <v>7.9</v>
      </c>
      <c r="H15" s="233">
        <v>7.1</v>
      </c>
      <c r="I15" s="231">
        <v>7.4</v>
      </c>
      <c r="J15" s="233">
        <v>6.6</v>
      </c>
      <c r="K15" s="234">
        <f t="shared" si="0"/>
        <v>11.189801699716714</v>
      </c>
      <c r="L15" s="235">
        <v>10.923076923076923</v>
      </c>
      <c r="M15" s="236">
        <v>55.4</v>
      </c>
      <c r="N15" s="236">
        <v>45.2</v>
      </c>
      <c r="O15" s="237">
        <v>0.3</v>
      </c>
      <c r="P15" s="238">
        <v>0.3</v>
      </c>
    </row>
    <row r="16" spans="1:16" ht="17.25" customHeight="1">
      <c r="A16" s="229" t="s">
        <v>6</v>
      </c>
      <c r="B16" s="230">
        <v>600</v>
      </c>
      <c r="C16" s="230">
        <v>596</v>
      </c>
      <c r="D16" s="230">
        <v>596</v>
      </c>
      <c r="E16" s="231">
        <v>1548</v>
      </c>
      <c r="F16" s="232">
        <v>1519.7</v>
      </c>
      <c r="G16" s="231">
        <v>7.7</v>
      </c>
      <c r="H16" s="233">
        <v>9.1</v>
      </c>
      <c r="I16" s="231">
        <v>7.2</v>
      </c>
      <c r="J16" s="233">
        <v>8.4</v>
      </c>
      <c r="K16" s="234">
        <f t="shared" si="0"/>
        <v>12.919463087248323</v>
      </c>
      <c r="L16" s="235">
        <v>15.449915110356537</v>
      </c>
      <c r="M16" s="236">
        <v>2401</v>
      </c>
      <c r="N16" s="236">
        <v>1710</v>
      </c>
      <c r="O16" s="237">
        <v>13</v>
      </c>
      <c r="P16" s="238">
        <v>10</v>
      </c>
    </row>
    <row r="17" spans="1:16" ht="18.75" customHeight="1">
      <c r="A17" s="229" t="s">
        <v>7</v>
      </c>
      <c r="B17" s="230">
        <v>950</v>
      </c>
      <c r="C17" s="230">
        <v>950</v>
      </c>
      <c r="D17" s="230">
        <v>950</v>
      </c>
      <c r="E17" s="231">
        <v>3078</v>
      </c>
      <c r="F17" s="232">
        <v>2672</v>
      </c>
      <c r="G17" s="231">
        <v>17.1</v>
      </c>
      <c r="H17" s="233">
        <v>16</v>
      </c>
      <c r="I17" s="231">
        <v>16.9</v>
      </c>
      <c r="J17" s="233">
        <v>15.1</v>
      </c>
      <c r="K17" s="234">
        <f t="shared" si="0"/>
        <v>18.000000000000004</v>
      </c>
      <c r="L17" s="235">
        <v>18.30663615560641</v>
      </c>
      <c r="M17" s="236">
        <v>1060</v>
      </c>
      <c r="N17" s="236">
        <v>632</v>
      </c>
      <c r="O17" s="237">
        <v>5</v>
      </c>
      <c r="P17" s="238">
        <v>5</v>
      </c>
    </row>
    <row r="18" spans="1:16" ht="20.25" customHeight="1">
      <c r="A18" s="229" t="s">
        <v>8</v>
      </c>
      <c r="B18" s="230">
        <v>314</v>
      </c>
      <c r="C18" s="230">
        <v>382</v>
      </c>
      <c r="D18" s="230">
        <v>382</v>
      </c>
      <c r="E18" s="231">
        <v>811.2</v>
      </c>
      <c r="F18" s="232">
        <v>400.8</v>
      </c>
      <c r="G18" s="231">
        <v>4.2</v>
      </c>
      <c r="H18" s="233">
        <v>2.4</v>
      </c>
      <c r="I18" s="231">
        <v>2.9</v>
      </c>
      <c r="J18" s="233">
        <v>2</v>
      </c>
      <c r="K18" s="234">
        <f t="shared" si="0"/>
        <v>10.99476439790576</v>
      </c>
      <c r="L18" s="235">
        <v>9.716599190283402</v>
      </c>
      <c r="M18" s="236">
        <v>1756.9</v>
      </c>
      <c r="N18" s="236">
        <v>578</v>
      </c>
      <c r="O18" s="237">
        <v>11</v>
      </c>
      <c r="P18" s="238">
        <v>6</v>
      </c>
    </row>
    <row r="19" spans="1:16" ht="18.75" customHeight="1">
      <c r="A19" s="229" t="s">
        <v>138</v>
      </c>
      <c r="B19" s="230">
        <v>1326</v>
      </c>
      <c r="C19" s="230">
        <v>1384</v>
      </c>
      <c r="D19" s="230">
        <v>1384</v>
      </c>
      <c r="E19" s="231">
        <v>2844</v>
      </c>
      <c r="F19" s="232">
        <v>2538.4</v>
      </c>
      <c r="G19" s="231">
        <v>14.7</v>
      </c>
      <c r="H19" s="233">
        <v>15.2</v>
      </c>
      <c r="I19" s="231">
        <v>12.9</v>
      </c>
      <c r="J19" s="233">
        <v>13.5</v>
      </c>
      <c r="K19" s="234">
        <f t="shared" si="0"/>
        <v>10.621387283236993</v>
      </c>
      <c r="L19" s="235">
        <v>11.463046757164403</v>
      </c>
      <c r="M19" s="236">
        <v>789</v>
      </c>
      <c r="N19" s="236">
        <v>697</v>
      </c>
      <c r="O19" s="237">
        <v>5</v>
      </c>
      <c r="P19" s="238">
        <v>5</v>
      </c>
    </row>
    <row r="20" spans="1:16" ht="20.25" customHeight="1">
      <c r="A20" s="229" t="s">
        <v>9</v>
      </c>
      <c r="B20" s="230">
        <v>1300</v>
      </c>
      <c r="C20" s="230">
        <v>1281</v>
      </c>
      <c r="D20" s="230">
        <v>1281</v>
      </c>
      <c r="E20" s="231">
        <v>2970</v>
      </c>
      <c r="F20" s="232">
        <v>3072.8</v>
      </c>
      <c r="G20" s="231">
        <v>15.5</v>
      </c>
      <c r="H20" s="233">
        <v>18.4</v>
      </c>
      <c r="I20" s="231">
        <v>13.9</v>
      </c>
      <c r="J20" s="233">
        <v>16.8</v>
      </c>
      <c r="K20" s="234">
        <f t="shared" si="0"/>
        <v>12.09992193598751</v>
      </c>
      <c r="L20" s="235">
        <v>14.408770555990602</v>
      </c>
      <c r="M20" s="236">
        <v>198.2</v>
      </c>
      <c r="N20" s="236">
        <v>171</v>
      </c>
      <c r="O20" s="237">
        <v>1.2</v>
      </c>
      <c r="P20" s="238">
        <v>1</v>
      </c>
    </row>
    <row r="21" spans="1:16" ht="19.5" customHeight="1">
      <c r="A21" s="229" t="s">
        <v>10</v>
      </c>
      <c r="B21" s="230">
        <v>933</v>
      </c>
      <c r="C21" s="230">
        <v>968</v>
      </c>
      <c r="D21" s="230">
        <v>968</v>
      </c>
      <c r="E21" s="231">
        <v>1440</v>
      </c>
      <c r="F21" s="232">
        <v>1419.5</v>
      </c>
      <c r="G21" s="231">
        <v>7.7</v>
      </c>
      <c r="H21" s="233">
        <v>8.5</v>
      </c>
      <c r="I21" s="231">
        <v>7</v>
      </c>
      <c r="J21" s="233">
        <v>7.4</v>
      </c>
      <c r="K21" s="234">
        <f t="shared" si="0"/>
        <v>7.954545454545455</v>
      </c>
      <c r="L21" s="235">
        <v>9.159482758620689</v>
      </c>
      <c r="M21" s="236">
        <v>401.9</v>
      </c>
      <c r="N21" s="236">
        <v>368.2</v>
      </c>
      <c r="O21" s="237">
        <v>1.9</v>
      </c>
      <c r="P21" s="238">
        <v>2.2</v>
      </c>
    </row>
    <row r="22" spans="1:16" ht="21" customHeight="1">
      <c r="A22" s="229" t="s">
        <v>139</v>
      </c>
      <c r="B22" s="230">
        <v>976</v>
      </c>
      <c r="C22" s="230">
        <v>1006</v>
      </c>
      <c r="D22" s="230">
        <v>1006</v>
      </c>
      <c r="E22" s="231">
        <v>2502</v>
      </c>
      <c r="F22" s="232">
        <v>2454.9</v>
      </c>
      <c r="G22" s="231">
        <v>13.3</v>
      </c>
      <c r="H22" s="233">
        <v>14.7</v>
      </c>
      <c r="I22" s="231">
        <v>12.6</v>
      </c>
      <c r="J22" s="233">
        <v>13.7</v>
      </c>
      <c r="K22" s="234">
        <f t="shared" si="0"/>
        <v>13.220675944333998</v>
      </c>
      <c r="L22" s="235">
        <v>14.729458917835672</v>
      </c>
      <c r="M22" s="236">
        <v>1628</v>
      </c>
      <c r="N22" s="236">
        <v>1348.1</v>
      </c>
      <c r="O22" s="237">
        <v>7.8</v>
      </c>
      <c r="P22" s="238">
        <v>8.3</v>
      </c>
    </row>
    <row r="23" spans="1:16" ht="20.25" customHeight="1">
      <c r="A23" s="229" t="s">
        <v>140</v>
      </c>
      <c r="B23" s="230">
        <v>1980</v>
      </c>
      <c r="C23" s="230">
        <v>1976</v>
      </c>
      <c r="D23" s="230">
        <v>1973</v>
      </c>
      <c r="E23" s="231">
        <v>6786</v>
      </c>
      <c r="F23" s="232">
        <v>7030.7</v>
      </c>
      <c r="G23" s="231">
        <v>36.3</v>
      </c>
      <c r="H23" s="233">
        <v>42.1</v>
      </c>
      <c r="I23" s="231">
        <v>38.7</v>
      </c>
      <c r="J23" s="233">
        <v>37.6</v>
      </c>
      <c r="K23" s="234">
        <f t="shared" si="0"/>
        <v>18.398378104409527</v>
      </c>
      <c r="L23" s="235">
        <v>21.187720181177657</v>
      </c>
      <c r="M23" s="236">
        <v>706.4</v>
      </c>
      <c r="N23" s="236">
        <v>669</v>
      </c>
      <c r="O23" s="237">
        <v>4.1</v>
      </c>
      <c r="P23" s="238">
        <v>6</v>
      </c>
    </row>
    <row r="24" spans="1:16" ht="19.5" customHeight="1">
      <c r="A24" s="229" t="s">
        <v>11</v>
      </c>
      <c r="B24" s="230">
        <v>328</v>
      </c>
      <c r="C24" s="230">
        <v>358</v>
      </c>
      <c r="D24" s="230">
        <v>358</v>
      </c>
      <c r="E24" s="231">
        <v>780</v>
      </c>
      <c r="F24" s="232">
        <v>400.8</v>
      </c>
      <c r="G24" s="231">
        <v>3.9</v>
      </c>
      <c r="H24" s="233">
        <v>2.4</v>
      </c>
      <c r="I24" s="231">
        <v>2.3</v>
      </c>
      <c r="J24" s="233">
        <v>1.1</v>
      </c>
      <c r="K24" s="234">
        <f t="shared" si="0"/>
        <v>10.893854748603351</v>
      </c>
      <c r="L24" s="235">
        <v>9.561752988047807</v>
      </c>
      <c r="M24" s="236">
        <v>424</v>
      </c>
      <c r="N24" s="236">
        <v>318</v>
      </c>
      <c r="O24" s="237">
        <v>2</v>
      </c>
      <c r="P24" s="238">
        <v>3</v>
      </c>
    </row>
    <row r="25" spans="1:16" ht="20.25" customHeight="1">
      <c r="A25" s="229" t="s">
        <v>12</v>
      </c>
      <c r="B25" s="230">
        <v>1497</v>
      </c>
      <c r="C25" s="230">
        <v>1338</v>
      </c>
      <c r="D25" s="230">
        <v>1338</v>
      </c>
      <c r="E25" s="231">
        <v>3168</v>
      </c>
      <c r="F25" s="232">
        <v>3173</v>
      </c>
      <c r="G25" s="231">
        <v>19.2</v>
      </c>
      <c r="H25" s="233">
        <v>17.6</v>
      </c>
      <c r="I25" s="231">
        <v>16.5</v>
      </c>
      <c r="J25" s="233">
        <v>17.1</v>
      </c>
      <c r="K25" s="234">
        <f t="shared" si="0"/>
        <v>14.349775784753364</v>
      </c>
      <c r="L25" s="235">
        <v>12.692050768203073</v>
      </c>
      <c r="M25" s="236"/>
      <c r="N25" s="236"/>
      <c r="O25" s="237"/>
      <c r="P25" s="238"/>
    </row>
    <row r="26" spans="1:16" ht="19.5" customHeight="1">
      <c r="A26" s="229" t="s">
        <v>141</v>
      </c>
      <c r="B26" s="230">
        <v>551</v>
      </c>
      <c r="C26" s="230">
        <v>539</v>
      </c>
      <c r="D26" s="230">
        <v>539</v>
      </c>
      <c r="E26" s="231">
        <v>1134</v>
      </c>
      <c r="F26" s="232">
        <v>968.6</v>
      </c>
      <c r="G26" s="231">
        <v>6</v>
      </c>
      <c r="H26" s="233">
        <v>5.8</v>
      </c>
      <c r="I26" s="231">
        <v>5.5</v>
      </c>
      <c r="J26" s="233">
        <v>5.1</v>
      </c>
      <c r="K26" s="234">
        <f>G26/D26*1000</f>
        <v>11.131725417439704</v>
      </c>
      <c r="L26" s="235">
        <v>9.747899159663865</v>
      </c>
      <c r="M26" s="236">
        <v>2573</v>
      </c>
      <c r="N26" s="236">
        <v>1775</v>
      </c>
      <c r="O26" s="237">
        <v>12</v>
      </c>
      <c r="P26" s="238">
        <v>10</v>
      </c>
    </row>
    <row r="27" spans="1:16" ht="21" customHeight="1">
      <c r="A27" s="229" t="s">
        <v>13</v>
      </c>
      <c r="B27" s="230">
        <v>3822</v>
      </c>
      <c r="C27" s="230">
        <v>3822</v>
      </c>
      <c r="D27" s="230">
        <v>3822</v>
      </c>
      <c r="E27" s="231">
        <v>8550</v>
      </c>
      <c r="F27" s="232">
        <v>7498.3</v>
      </c>
      <c r="G27" s="231">
        <v>46.8</v>
      </c>
      <c r="H27" s="233">
        <v>47.5</v>
      </c>
      <c r="I27" s="231">
        <v>41.4</v>
      </c>
      <c r="J27" s="233">
        <v>37.2</v>
      </c>
      <c r="K27" s="234">
        <f t="shared" si="0"/>
        <v>12.244897959183673</v>
      </c>
      <c r="L27" s="235">
        <v>11.74777603349032</v>
      </c>
      <c r="M27" s="236">
        <v>1392</v>
      </c>
      <c r="N27" s="236">
        <v>1364</v>
      </c>
      <c r="O27" s="237">
        <v>6</v>
      </c>
      <c r="P27" s="238">
        <v>10</v>
      </c>
    </row>
    <row r="28" spans="1:16" ht="19.5" customHeight="1" thickBot="1">
      <c r="A28" s="239" t="s">
        <v>142</v>
      </c>
      <c r="B28" s="240">
        <v>100</v>
      </c>
      <c r="C28" s="240">
        <v>100</v>
      </c>
      <c r="D28" s="240">
        <v>100</v>
      </c>
      <c r="E28" s="241">
        <v>126</v>
      </c>
      <c r="F28" s="242">
        <v>116.9</v>
      </c>
      <c r="G28" s="241">
        <v>0.7</v>
      </c>
      <c r="H28" s="243">
        <v>0.7</v>
      </c>
      <c r="I28" s="241">
        <v>2.4</v>
      </c>
      <c r="J28" s="243">
        <v>2.4</v>
      </c>
      <c r="K28" s="244">
        <f t="shared" si="0"/>
        <v>6.999999999999999</v>
      </c>
      <c r="L28" s="245">
        <v>7</v>
      </c>
      <c r="M28" s="246"/>
      <c r="N28" s="246"/>
      <c r="O28" s="247"/>
      <c r="P28" s="248"/>
    </row>
    <row r="29" spans="1:16" ht="18" customHeight="1" thickBot="1">
      <c r="A29" s="249" t="s">
        <v>143</v>
      </c>
      <c r="B29" s="250">
        <v>23432</v>
      </c>
      <c r="C29" s="251">
        <f>SUM(C7:C28)</f>
        <v>23331</v>
      </c>
      <c r="D29" s="251">
        <f>SUM(D7:D28)</f>
        <v>23328</v>
      </c>
      <c r="E29" s="252">
        <f>SUM(E7:E28)</f>
        <v>55696.100000000006</v>
      </c>
      <c r="F29" s="253">
        <v>51753.3</v>
      </c>
      <c r="G29" s="254">
        <f>SUM(G7:G28)</f>
        <v>304.4</v>
      </c>
      <c r="H29" s="255">
        <v>309.9</v>
      </c>
      <c r="I29" s="256">
        <f>SUM(I7:I28)</f>
        <v>279.4</v>
      </c>
      <c r="J29" s="255">
        <v>276.45</v>
      </c>
      <c r="K29" s="257">
        <f>G29/D29*1000</f>
        <v>13.04869684499314</v>
      </c>
      <c r="L29" s="257">
        <v>13.595683074493287</v>
      </c>
      <c r="M29" s="256">
        <f>SUM(M7:M28)</f>
        <v>22089.9</v>
      </c>
      <c r="N29" s="258">
        <v>16962</v>
      </c>
      <c r="O29" s="256">
        <f>SUM(O7:O28)</f>
        <v>131.1</v>
      </c>
      <c r="P29" s="258">
        <v>132.5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</cp:lastModifiedBy>
  <cp:lastPrinted>2018-07-31T06:45:16Z</cp:lastPrinted>
  <dcterms:created xsi:type="dcterms:W3CDTF">2015-09-15T07:38:08Z</dcterms:created>
  <dcterms:modified xsi:type="dcterms:W3CDTF">2018-07-31T07:00:18Z</dcterms:modified>
  <cp:category/>
  <cp:version/>
  <cp:contentType/>
  <cp:contentStatus/>
</cp:coreProperties>
</file>